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Simon\Desktop\Störpegel\Final\"/>
    </mc:Choice>
  </mc:AlternateContent>
  <xr:revisionPtr revIDLastSave="0" documentId="13_ncr:1_{0A9FA195-25DE-47F9-9F22-C5F0AE52EC15}" xr6:coauthVersionLast="47" xr6:coauthVersionMax="47" xr10:uidLastSave="{00000000-0000-0000-0000-000000000000}"/>
  <bookViews>
    <workbookView xWindow="-120" yWindow="-120" windowWidth="29040" windowHeight="15720" tabRatio="500" activeTab="1" xr2:uid="{00000000-000D-0000-FFFF-FFFF00000000}"/>
  </bookViews>
  <sheets>
    <sheet name="1 Background Noise by persons" sheetId="1" r:id="rId1"/>
    <sheet name="2 Background Noise (Machine)" sheetId="2" r:id="rId2"/>
    <sheet name="Manual, Credits, Copyright" sheetId="4"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H18" i="1" l="1"/>
  <c r="H19" i="1" s="1"/>
  <c r="I33" i="1"/>
  <c r="H33" i="1"/>
  <c r="H36" i="1" s="1"/>
  <c r="H37" i="1" s="1"/>
  <c r="G33" i="1"/>
  <c r="G36" i="1" s="1"/>
  <c r="G37" i="1" s="1"/>
  <c r="F33" i="1"/>
  <c r="F34" i="1" s="1"/>
  <c r="E33" i="1"/>
  <c r="E36" i="1" s="1"/>
  <c r="E37" i="1" s="1"/>
  <c r="D33" i="1"/>
  <c r="D34" i="1" s="1"/>
  <c r="C33" i="1"/>
  <c r="C34" i="1" s="1"/>
  <c r="H28" i="1"/>
  <c r="H31" i="1" s="1"/>
  <c r="H32" i="1" s="1"/>
  <c r="I36" i="1"/>
  <c r="I37" i="1" s="1"/>
  <c r="G16" i="2"/>
  <c r="G17" i="2" s="1"/>
  <c r="F16" i="2"/>
  <c r="F17" i="2" s="1"/>
  <c r="I14" i="2"/>
  <c r="H14" i="2"/>
  <c r="C14" i="2"/>
  <c r="I13" i="2"/>
  <c r="I16" i="2" s="1"/>
  <c r="I17" i="2" s="1"/>
  <c r="H13" i="2"/>
  <c r="H16" i="2" s="1"/>
  <c r="H17" i="2" s="1"/>
  <c r="G13" i="2"/>
  <c r="G14" i="2" s="1"/>
  <c r="F13" i="2"/>
  <c r="F14" i="2" s="1"/>
  <c r="E13" i="2"/>
  <c r="E16" i="2" s="1"/>
  <c r="E17" i="2" s="1"/>
  <c r="D13" i="2"/>
  <c r="D16" i="2" s="1"/>
  <c r="D17" i="2" s="1"/>
  <c r="C13" i="2"/>
  <c r="C16" i="2" s="1"/>
  <c r="C17" i="2" s="1"/>
  <c r="J17" i="2" s="1"/>
  <c r="K13" i="2" s="1"/>
  <c r="G10" i="2"/>
  <c r="D10" i="2"/>
  <c r="I9" i="2"/>
  <c r="I10" i="2" s="1"/>
  <c r="H9" i="2"/>
  <c r="H10" i="2" s="1"/>
  <c r="G9" i="2"/>
  <c r="F9" i="2"/>
  <c r="F10" i="2" s="1"/>
  <c r="E9" i="2"/>
  <c r="E10" i="2" s="1"/>
  <c r="D9" i="2"/>
  <c r="C9" i="2"/>
  <c r="C10" i="2" s="1"/>
  <c r="I7" i="2"/>
  <c r="H7" i="2"/>
  <c r="G7" i="2"/>
  <c r="F7" i="2"/>
  <c r="E7" i="2"/>
  <c r="D7" i="2"/>
  <c r="J8" i="2" s="1"/>
  <c r="J6" i="2" s="1"/>
  <c r="C7" i="2"/>
  <c r="I28" i="1"/>
  <c r="I29" i="1" s="1"/>
  <c r="G28" i="1"/>
  <c r="G31" i="1" s="1"/>
  <c r="G32" i="1" s="1"/>
  <c r="F28" i="1"/>
  <c r="F31" i="1" s="1"/>
  <c r="F32" i="1" s="1"/>
  <c r="E28" i="1"/>
  <c r="E31" i="1" s="1"/>
  <c r="E32" i="1" s="1"/>
  <c r="D28" i="1"/>
  <c r="D29" i="1" s="1"/>
  <c r="C28" i="1"/>
  <c r="C29" i="1" s="1"/>
  <c r="I23" i="1"/>
  <c r="I26" i="1" s="1"/>
  <c r="I27" i="1" s="1"/>
  <c r="H23" i="1"/>
  <c r="H26" i="1" s="1"/>
  <c r="H27" i="1" s="1"/>
  <c r="G23" i="1"/>
  <c r="G26" i="1" s="1"/>
  <c r="G27" i="1" s="1"/>
  <c r="F23" i="1"/>
  <c r="F24" i="1" s="1"/>
  <c r="E23" i="1"/>
  <c r="E24" i="1" s="1"/>
  <c r="D23" i="1"/>
  <c r="D26" i="1" s="1"/>
  <c r="D27" i="1" s="1"/>
  <c r="C23" i="1"/>
  <c r="C26" i="1" s="1"/>
  <c r="C27" i="1" s="1"/>
  <c r="I18" i="1"/>
  <c r="I21" i="1" s="1"/>
  <c r="I22" i="1" s="1"/>
  <c r="G18" i="1"/>
  <c r="G19" i="1" s="1"/>
  <c r="F18" i="1"/>
  <c r="F21" i="1" s="1"/>
  <c r="F22" i="1" s="1"/>
  <c r="E18" i="1"/>
  <c r="E21" i="1" s="1"/>
  <c r="E22" i="1" s="1"/>
  <c r="D18" i="1"/>
  <c r="D21" i="1" s="1"/>
  <c r="D22" i="1" s="1"/>
  <c r="C18" i="1"/>
  <c r="C21" i="1" s="1"/>
  <c r="C22" i="1" s="1"/>
  <c r="I13" i="1"/>
  <c r="I14" i="1" s="1"/>
  <c r="H13" i="1"/>
  <c r="H16" i="1" s="1"/>
  <c r="H17" i="1" s="1"/>
  <c r="G13" i="1"/>
  <c r="G16" i="1" s="1"/>
  <c r="G17" i="1" s="1"/>
  <c r="F13" i="1"/>
  <c r="F16" i="1" s="1"/>
  <c r="F17" i="1" s="1"/>
  <c r="E13" i="1"/>
  <c r="E16" i="1" s="1"/>
  <c r="E17" i="1" s="1"/>
  <c r="D13" i="1"/>
  <c r="D14" i="1" s="1"/>
  <c r="C13" i="1"/>
  <c r="C14" i="1" s="1"/>
  <c r="J9" i="1"/>
  <c r="J8" i="1"/>
  <c r="J7" i="1"/>
  <c r="J6" i="1"/>
  <c r="H29" i="1" l="1"/>
  <c r="I34" i="1"/>
  <c r="G34" i="1"/>
  <c r="E34" i="1"/>
  <c r="F36" i="1"/>
  <c r="F37" i="1" s="1"/>
  <c r="C36" i="1"/>
  <c r="C37" i="1" s="1"/>
  <c r="D36" i="1"/>
  <c r="D37" i="1" s="1"/>
  <c r="H34" i="1"/>
  <c r="H24" i="1"/>
  <c r="D31" i="1"/>
  <c r="D32" i="1" s="1"/>
  <c r="I19" i="1"/>
  <c r="I31" i="1"/>
  <c r="I32" i="1" s="1"/>
  <c r="C16" i="1"/>
  <c r="C17" i="1" s="1"/>
  <c r="E26" i="1"/>
  <c r="E27" i="1" s="1"/>
  <c r="D16" i="1"/>
  <c r="D17" i="1" s="1"/>
  <c r="I16" i="1"/>
  <c r="I17" i="1" s="1"/>
  <c r="H21" i="1"/>
  <c r="H22" i="1" s="1"/>
  <c r="E29" i="1"/>
  <c r="E14" i="1"/>
  <c r="C19" i="1"/>
  <c r="G24" i="1"/>
  <c r="F29" i="1"/>
  <c r="G21" i="1"/>
  <c r="G22" i="1" s="1"/>
  <c r="F26" i="1"/>
  <c r="F27" i="1" s="1"/>
  <c r="F14" i="1"/>
  <c r="D19" i="1"/>
  <c r="C31" i="1"/>
  <c r="C32" i="1" s="1"/>
  <c r="J10" i="2"/>
  <c r="K6" i="2" s="1"/>
  <c r="G14" i="1"/>
  <c r="E19" i="1"/>
  <c r="C24" i="1"/>
  <c r="I24" i="1"/>
  <c r="G29" i="1"/>
  <c r="D14" i="2"/>
  <c r="J15" i="2" s="1"/>
  <c r="J13" i="2" s="1"/>
  <c r="H14" i="1"/>
  <c r="F19" i="1"/>
  <c r="D24" i="1"/>
  <c r="E14" i="2"/>
  <c r="J22" i="1" l="1"/>
  <c r="K18" i="1" s="1"/>
  <c r="J35" i="1"/>
  <c r="J33" i="1" s="1"/>
  <c r="J37" i="1"/>
  <c r="K33" i="1" s="1"/>
  <c r="J27" i="1"/>
  <c r="K23" i="1" s="1"/>
  <c r="J32" i="1"/>
  <c r="K28" i="1" s="1"/>
  <c r="J15" i="1"/>
  <c r="J13" i="1" s="1"/>
  <c r="J30" i="1"/>
  <c r="J28" i="1" s="1"/>
  <c r="J17" i="1"/>
  <c r="K13" i="1" s="1"/>
  <c r="J20" i="1"/>
  <c r="J18" i="1" s="1"/>
  <c r="J25" i="1"/>
  <c r="J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00000000-0006-0000-0000-000001000000}">
      <text>
        <r>
          <rPr>
            <sz val="10"/>
            <rFont val="Arial"/>
            <family val="2"/>
            <charset val="1"/>
          </rPr>
          <t>Oktav-Störpegel Ln im Diffusfeld Lr</t>
        </r>
      </text>
    </comment>
  </commentList>
</comments>
</file>

<file path=xl/sharedStrings.xml><?xml version="1.0" encoding="utf-8"?>
<sst xmlns="http://schemas.openxmlformats.org/spreadsheetml/2006/main" count="118" uniqueCount="64">
  <si>
    <t>125 Hz</t>
  </si>
  <si>
    <t>250 Hz</t>
  </si>
  <si>
    <t>500 Hz</t>
  </si>
  <si>
    <t>1 kHz</t>
  </si>
  <si>
    <t>2 kHz</t>
  </si>
  <si>
    <t>4 kHz</t>
  </si>
  <si>
    <t>8 kHz</t>
  </si>
  <si>
    <t>RT60 [s] →</t>
  </si>
  <si>
    <t>2kHz</t>
  </si>
  <si>
    <t>dB (Z)</t>
  </si>
  <si>
    <t>dB(A)</t>
  </si>
  <si>
    <t>Angehobenes Sprechen</t>
  </si>
  <si>
    <t>Lautes Sprechen</t>
  </si>
  <si>
    <t>Schreien</t>
  </si>
  <si>
    <t>Sum of 10*Antilog</t>
  </si>
  <si>
    <t>Anzahl der Quellen (z. B. Maschinen)→</t>
  </si>
  <si>
    <t>A-weighting (dB)</t>
  </si>
  <si>
    <t>Weighted bands</t>
  </si>
  <si>
    <t>Volker Löwer</t>
  </si>
  <si>
    <t>IFBsoft GbR</t>
  </si>
  <si>
    <t>Ginsheimer Str. 1</t>
  </si>
  <si>
    <t>65462 Ginsheim-Gustavsburg</t>
  </si>
  <si>
    <t>Germany</t>
  </si>
  <si>
    <t xml:space="preserve">Website: www.ifbsoft.de </t>
  </si>
  <si>
    <t>Mail: info@ifbsoft.de</t>
  </si>
  <si>
    <t>Date: 2025-11-22</t>
  </si>
  <si>
    <t>Number of (active) persons →</t>
  </si>
  <si>
    <t>Room Volume [m³] →</t>
  </si>
  <si>
    <t>Octave Band values</t>
  </si>
  <si>
    <t>Background Noise Level Calculation Tool, Version 1.1        Persons</t>
  </si>
  <si>
    <r>
      <rPr>
        <b/>
        <sz val="9"/>
        <rFont val="Arial"/>
        <family val="2"/>
        <charset val="1"/>
      </rPr>
      <t>Sound Power Levels L</t>
    </r>
    <r>
      <rPr>
        <b/>
        <vertAlign val="subscript"/>
        <sz val="9"/>
        <rFont val="Arial"/>
        <family val="2"/>
        <charset val="1"/>
      </rPr>
      <t>W</t>
    </r>
    <r>
      <rPr>
        <b/>
        <sz val="9"/>
        <rFont val="Arial"/>
        <family val="2"/>
        <charset val="1"/>
      </rPr>
      <t xml:space="preserve"> [dB ] (*1)</t>
    </r>
  </si>
  <si>
    <t>normal speech (*1)</t>
  </si>
  <si>
    <t>raised speech (*1)</t>
  </si>
  <si>
    <t>loud speech (*1)</t>
  </si>
  <si>
    <t>shouted speech (*1)</t>
  </si>
  <si>
    <t>loud speech (*2)</t>
  </si>
  <si>
    <t>Noise-Level Results Ln in dB SPL (*3,4)</t>
  </si>
  <si>
    <t>raused speech (*1)</t>
  </si>
  <si>
    <t>The example is for 25 people talking in a medium sized room  (1.000m³) with RT60 according to DIN 18041 (A2 Speech).
Are all people talking? 
At which level are they talking?
Is there any machninery that is producing sigificant noise during voice alarm?</t>
  </si>
  <si>
    <r>
      <t xml:space="preserve">Two different approaches are used for noise level calculation:
*1  Sound Power Levels referenced to Lw = 0 dB for 10 -12 W are taken from: 
a ) ANSI 3.5-1997. Methods for Calculation of the Speech Intelligibility Index. American National Standard. New York (Reaffirmed in 2007). 
b) J.H. Rindel, C.L. Christensen, A.C. Gade: Dynamic sound source for simulating the Lombard effect in room acoustic modeling software. 
Proceedings of Internoise 2012, New York, 2012. 
*2 Equivalent sound power level ("loud speech") according to VDI 3770; composition of the spectral sound power levels corresponds half to a male and half to a female person according to EN 60268-16 (2011)
</t>
    </r>
    <r>
      <rPr>
        <sz val="9"/>
        <rFont val="Arial"/>
        <family val="2"/>
      </rPr>
      <t xml:space="preserve">*2 Output result is Sound Pressure Level referenced to L = 0 dB for 20 -6 Pa | Noise-Level Results Ln in dB SPL are calculated for the diffuse sound field Lr only. 
</t>
    </r>
    <r>
      <rPr>
        <b/>
        <sz val="9"/>
        <rFont val="Arial"/>
        <family val="2"/>
      </rPr>
      <t>*3 “The noise level must (in accordance with DIN VDE 0833-4 VDE 0833-4:2024-06) be representative of the intended emergency scenarios, i.e., if necessary, additions or deductions must be applied to the determined noise levels. These additions or deductions to the noise level can be taken into account in the PAUL 1.07 software.</t>
    </r>
  </si>
  <si>
    <t>Remarks:</t>
  </si>
  <si>
    <t xml:space="preserve">Background Noise Level Calculation Tool for rooms with with exponential reverberation </t>
  </si>
  <si>
    <r>
      <rPr>
        <sz val="10"/>
        <rFont val="Arial"/>
        <charset val="1"/>
      </rPr>
      <t xml:space="preserve">This Excel tool calculates the Sound Pressure Level (SPL) of background noise diffuse field Lr for rooms with exponential reverberation as a function of the number of people talking with a variety of speech levels or as a function of Noise Power Levels Lw (like from machinery, exhaust fans etc)  in octave bands.
</t>
    </r>
    <r>
      <rPr>
        <sz val="9"/>
        <rFont val="Arial"/>
        <charset val="1"/>
      </rPr>
      <t>It also indicates the A-weighted and Z-weighted Sound Pressure Levels of the diffuse sound field for all octave bands.</t>
    </r>
  </si>
  <si>
    <r>
      <rPr>
        <sz val="10"/>
        <rFont val="Arial"/>
        <charset val="1"/>
      </rPr>
      <t xml:space="preserve">The basis for the calculation is that each octave band filtered impulse response for the room has an exponential form and can thus be characterised by a reverberation time. The acoustic system is also assumed to be linear and time invariant.
</t>
    </r>
    <r>
      <rPr>
        <b/>
        <sz val="10"/>
        <rFont val="Arial"/>
        <charset val="1"/>
      </rPr>
      <t xml:space="preserve">
The calulation tool should not be used as an alternative to real world measurements, if possible!</t>
    </r>
  </si>
  <si>
    <t>Tab  „1 Background Noise by persons“ → For using the tool - enter input values in the green fields on :</t>
  </si>
  <si>
    <t>Number of (active) persons:  enter number of people talking normal, with raised speech level …</t>
  </si>
  <si>
    <t>Room Volume [m³]: Enter the room volume in cubic meters</t>
  </si>
  <si>
    <t>RT60 [s]: Enter the RT60 figures in seconds for all octave bands.</t>
  </si>
  <si>
    <t>Noise-Level Results Ln in dB SPL: are the calculated Background Noise Level results for all octave bands and the A-weighted and Z-weighted results.</t>
  </si>
  <si>
    <t>or</t>
  </si>
  <si>
    <t>Tab  „2 Background Noise by Lw (Machinery)“ → For using the tool - enter input values in the green fields:</t>
  </si>
  <si>
    <t>Number of (active) machines:  enter number of machines producing background noise</t>
  </si>
  <si>
    <r>
      <rPr>
        <b/>
        <sz val="10"/>
        <color rgb="FFC9211E"/>
        <rFont val="Arial"/>
        <family val="2"/>
        <charset val="1"/>
      </rPr>
      <t>Sound Power Levels L</t>
    </r>
    <r>
      <rPr>
        <b/>
        <vertAlign val="subscript"/>
        <sz val="10"/>
        <color rgb="FFC9211E"/>
        <rFont val="Arial"/>
        <family val="2"/>
        <charset val="1"/>
      </rPr>
      <t>W</t>
    </r>
    <r>
      <rPr>
        <b/>
        <sz val="10"/>
        <color rgb="FFC9211E"/>
        <rFont val="Arial"/>
        <family val="2"/>
        <charset val="1"/>
      </rPr>
      <t xml:space="preserve"> [dB ]: Enter the Lw figures of machinery or other sources </t>
    </r>
    <r>
      <rPr>
        <b/>
        <sz val="10"/>
        <color rgb="FFC9211E"/>
        <rFont val="Arial"/>
        <charset val="1"/>
      </rPr>
      <t>for all octave bands.</t>
    </r>
  </si>
  <si>
    <t>Noise-Level Results Ln in dB SPL: are the calculated Background Noise Level results for all octave bands and the A-weighted and Z-weighted results in the diffuse sound field.</t>
  </si>
  <si>
    <r>
      <rPr>
        <sz val="10"/>
        <rFont val="Arial"/>
        <family val="2"/>
        <charset val="1"/>
      </rPr>
      <t xml:space="preserve">Project related remarks can be added in the </t>
    </r>
    <r>
      <rPr>
        <b/>
        <sz val="10"/>
        <color rgb="FFC9211E"/>
        <rFont val="Arial"/>
        <family val="2"/>
        <charset val="1"/>
      </rPr>
      <t>remarks</t>
    </r>
    <r>
      <rPr>
        <sz val="10"/>
        <rFont val="Arial"/>
        <family val="2"/>
        <charset val="1"/>
      </rPr>
      <t xml:space="preserve"> field.</t>
    </r>
  </si>
  <si>
    <t xml:space="preserve">This tool is intended to be used with ULYSSES 2.90 Software and PAUL 1.07 Simulation Software and has originally been created by: </t>
  </si>
  <si>
    <t>Copyright © for this tool belongs to IFBsoft GbR. 
The tool can be copied modified and used freely as long as not sold and a link to the original author www.ifbsoft.de will be retained.  
You may use the tool at your own risk. IFBsoft takes no responsibility for errors in the calculation or use of results.
The sheet protection uses no password. The purpose of cell/sheet protection is only to prevent accidental or unintentional changes.</t>
  </si>
  <si>
    <r>
      <rPr>
        <b/>
        <sz val="8"/>
        <rFont val="Arial"/>
        <family val="2"/>
        <charset val="1"/>
      </rPr>
      <t xml:space="preserve">Full Disclaimer: 
</t>
    </r>
    <r>
      <rPr>
        <sz val="8"/>
        <rFont val="Arial"/>
        <family val="2"/>
        <charset val="1"/>
      </rPr>
      <t xml:space="preserve">
This software tool is provided by the copyright holders and contributors IFBsoft “as is” and any express or implied warranties, including, but not limited to, the implied warranties of merchantability and fitness for a particular purpose are disclaimed. in no event shall the copyright owner or contributors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r>
  </si>
  <si>
    <t xml:space="preserve">Background Noise Level Calculation Tool, Version 1.1 </t>
  </si>
  <si>
    <t>Noise-Level Results Ln in dB SPL (*2)</t>
  </si>
  <si>
    <t>maschine (calculated from Lw)</t>
  </si>
  <si>
    <t>Background Noise Level Calculation Tool, Version 1.1                     Lw</t>
  </si>
  <si>
    <t>The example is 1 Watt of acoustical Power for all octave bands in a medium sized room.
Is there any machninery that is producing noise during voice alarm?
Are there people talking with sigificant level during voice alarm?</t>
  </si>
  <si>
    <t>*1 input is Sound Power Level referenced to Lw = 0 dB for 10 -12 W 
*2 Output result is Sound Pressure Level referenced to L = 0 dB for 20 -6 Pa | Noise-Level Results Ln in dB SPL are calculated for the diffuse sound field Lr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</si>
</sst>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numFmt numFmtId="165" formatCode="#,##0.0"/>
    <numFmt numFmtId="166" formatCode="#.0"/>
    <numFmt numFmtId="167" formatCode="0.0"/>
  </numFmts>
  <fonts count="29" x14ac:knownFonts="1">
    <font>
      <sz val="10"/>
      <name val="Arial"/>
      <family val="2"/>
      <charset val="1"/>
    </font>
    <font>
      <sz val="10"/>
      <name val="Arial"/>
      <family val="2"/>
    </font>
    <font>
      <b/>
      <sz val="11"/>
      <name val="Arial"/>
      <family val="2"/>
      <charset val="1"/>
    </font>
    <font>
      <sz val="10"/>
      <name val="Arial"/>
      <family val="2"/>
    </font>
    <font>
      <b/>
      <sz val="10"/>
      <color rgb="FFC9211E"/>
      <name val="Arial"/>
      <family val="2"/>
      <charset val="1"/>
    </font>
    <font>
      <b/>
      <sz val="9"/>
      <name val="Arial"/>
      <family val="2"/>
      <charset val="1"/>
    </font>
    <font>
      <b/>
      <vertAlign val="subscript"/>
      <sz val="9"/>
      <name val="Arial"/>
      <family val="2"/>
      <charset val="1"/>
    </font>
    <font>
      <b/>
      <sz val="10"/>
      <name val="Arial"/>
      <family val="2"/>
    </font>
    <font>
      <sz val="10"/>
      <color rgb="FF000000"/>
      <name val="Arial"/>
      <family val="2"/>
    </font>
    <font>
      <b/>
      <sz val="10"/>
      <name val="Arial"/>
      <family val="2"/>
      <charset val="1"/>
    </font>
    <font>
      <b/>
      <sz val="10"/>
      <color rgb="FFC9211E"/>
      <name val="Arial"/>
      <family val="2"/>
    </font>
    <font>
      <sz val="9"/>
      <name val="Arial"/>
      <family val="2"/>
      <charset val="1"/>
    </font>
    <font>
      <sz val="9"/>
      <name val="Arial"/>
      <family val="2"/>
    </font>
    <font>
      <b/>
      <sz val="9"/>
      <name val="Arial"/>
      <family val="2"/>
    </font>
    <font>
      <b/>
      <sz val="14"/>
      <name val="Arial"/>
      <family val="2"/>
      <charset val="1"/>
    </font>
    <font>
      <sz val="10"/>
      <color rgb="FFC9211E"/>
      <name val="Arial"/>
      <family val="2"/>
      <charset val="1"/>
    </font>
    <font>
      <b/>
      <sz val="15"/>
      <color rgb="FFC9211E"/>
      <name val="Arial"/>
      <family val="2"/>
      <charset val="1"/>
    </font>
    <font>
      <b/>
      <vertAlign val="subscript"/>
      <sz val="10"/>
      <color rgb="FFC9211E"/>
      <name val="Arial"/>
      <family val="2"/>
      <charset val="1"/>
    </font>
    <font>
      <b/>
      <i/>
      <sz val="10"/>
      <color rgb="FFC9211E"/>
      <name val="Arial"/>
      <family val="2"/>
      <charset val="1"/>
    </font>
    <font>
      <sz val="8"/>
      <name val="Arial"/>
      <family val="2"/>
      <charset val="1"/>
    </font>
    <font>
      <sz val="8"/>
      <color rgb="FF0000FF"/>
      <name val="Arial"/>
      <family val="2"/>
      <charset val="1"/>
    </font>
    <font>
      <sz val="8"/>
      <color rgb="FF000000"/>
      <name val="Arial"/>
      <family val="2"/>
      <charset val="1"/>
    </font>
    <font>
      <b/>
      <sz val="8"/>
      <name val="Arial"/>
      <family val="2"/>
      <charset val="1"/>
    </font>
    <font>
      <sz val="10"/>
      <name val="Arial"/>
      <charset val="1"/>
    </font>
    <font>
      <sz val="9"/>
      <name val="Arial"/>
      <charset val="1"/>
    </font>
    <font>
      <b/>
      <sz val="10"/>
      <name val="Arial"/>
      <charset val="1"/>
    </font>
    <font>
      <sz val="10"/>
      <color rgb="FFC9211E"/>
      <name val="Arial"/>
      <charset val="1"/>
    </font>
    <font>
      <b/>
      <sz val="10"/>
      <color rgb="FFC9211E"/>
      <name val="Arial"/>
      <charset val="1"/>
    </font>
    <font>
      <b/>
      <sz val="10"/>
      <color rgb="FF000000"/>
      <name val="Arial"/>
      <charset val="1"/>
    </font>
  </fonts>
  <fills count="16">
    <fill>
      <patternFill patternType="none"/>
    </fill>
    <fill>
      <patternFill patternType="gray125"/>
    </fill>
    <fill>
      <patternFill patternType="solid">
        <fgColor rgb="FFCCFFCC"/>
        <bgColor rgb="FFCCFFFF"/>
      </patternFill>
    </fill>
    <fill>
      <patternFill patternType="solid">
        <fgColor rgb="FFB2B2B2"/>
        <bgColor rgb="FFB3B3B3"/>
      </patternFill>
    </fill>
    <fill>
      <patternFill patternType="solid">
        <fgColor rgb="FFFF99CC"/>
        <bgColor rgb="FFFF8080"/>
      </patternFill>
    </fill>
    <fill>
      <patternFill patternType="solid">
        <fgColor rgb="FFEEEEEE"/>
        <bgColor rgb="FFDEDEDE"/>
      </patternFill>
    </fill>
    <fill>
      <patternFill patternType="solid">
        <fgColor rgb="FFCCCCCC"/>
        <bgColor rgb="FFDDDDDD"/>
      </patternFill>
    </fill>
    <fill>
      <patternFill patternType="solid">
        <fgColor rgb="FF808080"/>
        <bgColor rgb="FF666699"/>
      </patternFill>
    </fill>
    <fill>
      <patternFill patternType="solid">
        <fgColor rgb="FFFFFF00"/>
        <bgColor rgb="FFFFFF00"/>
      </patternFill>
    </fill>
    <fill>
      <patternFill patternType="solid">
        <fgColor rgb="FF2A6099"/>
        <bgColor rgb="FF666699"/>
      </patternFill>
    </fill>
    <fill>
      <patternFill patternType="solid">
        <fgColor theme="2" tint="-9.9978637043366805E-2"/>
        <bgColor indexed="64"/>
      </patternFill>
    </fill>
    <fill>
      <patternFill patternType="solid">
        <fgColor rgb="FFFFC000"/>
        <bgColor rgb="FFFFFF00"/>
      </patternFill>
    </fill>
    <fill>
      <patternFill patternType="solid">
        <fgColor rgb="FFFF0000"/>
        <bgColor rgb="FFFFFF00"/>
      </patternFill>
    </fill>
    <fill>
      <patternFill patternType="solid">
        <fgColor theme="4" tint="0.59999389629810485"/>
        <bgColor rgb="FFFFFF00"/>
      </patternFill>
    </fill>
    <fill>
      <patternFill patternType="solid">
        <fgColor theme="5" tint="0.39997558519241921"/>
        <bgColor rgb="FFFFFF00"/>
      </patternFill>
    </fill>
    <fill>
      <patternFill patternType="solid">
        <fgColor theme="9" tint="0.39997558519241921"/>
        <bgColor rgb="FFFFFF00"/>
      </patternFill>
    </fill>
  </fills>
  <borders count="7">
    <border>
      <left/>
      <right/>
      <top/>
      <bottom/>
      <diagonal/>
    </border>
    <border>
      <left style="thin">
        <color auto="1"/>
      </left>
      <right style="thin">
        <color auto="1"/>
      </right>
      <top style="thin">
        <color auto="1"/>
      </top>
      <bottom style="thin">
        <color auto="1"/>
      </bottom>
      <diagonal/>
    </border>
    <border>
      <left style="thin">
        <color rgb="FFDEDEDE"/>
      </left>
      <right style="thin">
        <color rgb="FFDEDEDE"/>
      </right>
      <top/>
      <bottom style="thin">
        <color rgb="FFDEDEDE"/>
      </bottom>
      <diagonal/>
    </border>
    <border>
      <left style="thin">
        <color auto="1"/>
      </left>
      <right style="thin">
        <color auto="1"/>
      </right>
      <top/>
      <bottom style="thin">
        <color auto="1"/>
      </bottom>
      <diagonal/>
    </border>
    <border>
      <left/>
      <right style="thin">
        <color auto="1"/>
      </right>
      <top/>
      <bottom style="double">
        <color indexed="64"/>
      </bottom>
      <diagonal/>
    </border>
    <border>
      <left/>
      <right/>
      <top/>
      <bottom style="double">
        <color indexed="64"/>
      </bottom>
      <diagonal/>
    </border>
    <border>
      <left style="thin">
        <color auto="1"/>
      </left>
      <right style="thin">
        <color auto="1"/>
      </right>
      <top style="thin">
        <color auto="1"/>
      </top>
      <bottom style="double">
        <color indexed="64"/>
      </bottom>
      <diagonal/>
    </border>
  </borders>
  <cellStyleXfs count="1">
    <xf numFmtId="0" fontId="0" fillId="0" borderId="0"/>
  </cellStyleXfs>
  <cellXfs count="87">
    <xf numFmtId="0" fontId="0" fillId="0" borderId="0" xfId="0"/>
    <xf numFmtId="0" fontId="0" fillId="0" borderId="0" xfId="0" applyProtection="1">
      <protection hidden="1"/>
    </xf>
    <xf numFmtId="164" fontId="0" fillId="2" borderId="1" xfId="0" applyNumberFormat="1" applyFill="1" applyBorder="1" applyAlignment="1" applyProtection="1">
      <alignment horizontal="center"/>
      <protection locked="0"/>
    </xf>
    <xf numFmtId="0" fontId="3" fillId="4" borderId="2" xfId="0" applyFont="1" applyFill="1" applyBorder="1" applyAlignment="1" applyProtection="1">
      <alignment horizontal="center"/>
      <protection hidden="1"/>
    </xf>
    <xf numFmtId="0" fontId="4" fillId="0" borderId="0" xfId="0" applyFont="1" applyAlignment="1" applyProtection="1">
      <alignment horizontal="center"/>
      <protection hidden="1"/>
    </xf>
    <xf numFmtId="165" fontId="0" fillId="2" borderId="1" xfId="0" applyNumberFormat="1" applyFill="1" applyBorder="1" applyAlignment="1" applyProtection="1">
      <alignment horizontal="center"/>
      <protection locked="0"/>
    </xf>
    <xf numFmtId="49" fontId="0" fillId="0" borderId="0" xfId="0" applyNumberFormat="1" applyAlignment="1" applyProtection="1">
      <alignment horizontal="center" vertical="top"/>
      <protection hidden="1"/>
    </xf>
    <xf numFmtId="0" fontId="5" fillId="0" borderId="0" xfId="0" applyFont="1" applyProtection="1">
      <protection hidden="1"/>
    </xf>
    <xf numFmtId="0" fontId="7" fillId="5" borderId="1" xfId="0" applyFont="1" applyFill="1" applyBorder="1" applyAlignment="1" applyProtection="1">
      <alignment horizontal="center"/>
      <protection hidden="1"/>
    </xf>
    <xf numFmtId="0" fontId="8" fillId="6" borderId="0" xfId="0" applyFont="1" applyFill="1" applyProtection="1">
      <protection hidden="1"/>
    </xf>
    <xf numFmtId="166" fontId="0" fillId="0" borderId="0" xfId="0" applyNumberFormat="1" applyAlignment="1" applyProtection="1">
      <alignment horizontal="center"/>
      <protection hidden="1"/>
    </xf>
    <xf numFmtId="0" fontId="9" fillId="0" borderId="1" xfId="0" applyFont="1" applyBorder="1" applyAlignment="1" applyProtection="1">
      <alignment horizontal="center"/>
      <protection hidden="1"/>
    </xf>
    <xf numFmtId="0" fontId="0" fillId="7" borderId="0" xfId="0" applyFill="1" applyProtection="1">
      <protection hidden="1"/>
    </xf>
    <xf numFmtId="0" fontId="0" fillId="7" borderId="0" xfId="0" applyFill="1" applyAlignment="1" applyProtection="1">
      <alignment horizontal="center"/>
      <protection hidden="1"/>
    </xf>
    <xf numFmtId="167" fontId="10" fillId="8" borderId="1" xfId="0" applyNumberFormat="1" applyFont="1" applyFill="1" applyBorder="1" applyAlignment="1" applyProtection="1">
      <alignment horizontal="center"/>
      <protection hidden="1"/>
    </xf>
    <xf numFmtId="0" fontId="0" fillId="5" borderId="1" xfId="0" applyFill="1" applyBorder="1" applyAlignment="1" applyProtection="1">
      <alignment horizontal="center"/>
      <protection hidden="1"/>
    </xf>
    <xf numFmtId="167" fontId="10" fillId="5" borderId="1" xfId="0" applyNumberFormat="1" applyFont="1" applyFill="1" applyBorder="1" applyAlignment="1" applyProtection="1">
      <alignment horizontal="center"/>
      <protection hidden="1"/>
    </xf>
    <xf numFmtId="0" fontId="0" fillId="5" borderId="1" xfId="0" applyFill="1" applyBorder="1" applyProtection="1">
      <protection hidden="1"/>
    </xf>
    <xf numFmtId="0" fontId="3" fillId="5" borderId="0" xfId="0" applyFont="1" applyFill="1" applyProtection="1">
      <protection hidden="1"/>
    </xf>
    <xf numFmtId="0" fontId="0" fillId="5" borderId="1" xfId="0" applyFill="1" applyBorder="1" applyAlignment="1">
      <alignment horizontal="center"/>
    </xf>
    <xf numFmtId="167" fontId="10" fillId="5" borderId="1" xfId="0" applyNumberFormat="1" applyFont="1" applyFill="1" applyBorder="1" applyAlignment="1">
      <alignment horizontal="center"/>
    </xf>
    <xf numFmtId="0" fontId="0" fillId="5" borderId="1" xfId="0" applyFill="1" applyBorder="1"/>
    <xf numFmtId="0" fontId="0" fillId="0" borderId="0" xfId="0" applyProtection="1">
      <protection locked="0"/>
    </xf>
    <xf numFmtId="0" fontId="3" fillId="4" borderId="2" xfId="0" applyFont="1" applyFill="1" applyBorder="1" applyAlignment="1">
      <alignment horizontal="center"/>
    </xf>
    <xf numFmtId="0" fontId="4" fillId="0" borderId="0" xfId="0" applyFont="1" applyAlignment="1" applyProtection="1">
      <alignment horizontal="center"/>
      <protection locked="0"/>
    </xf>
    <xf numFmtId="49" fontId="0" fillId="0" borderId="0" xfId="0" applyNumberFormat="1" applyAlignment="1" applyProtection="1">
      <alignment horizontal="center" vertical="top"/>
      <protection locked="0"/>
    </xf>
    <xf numFmtId="0" fontId="9" fillId="0" borderId="0" xfId="0" applyFont="1"/>
    <xf numFmtId="0" fontId="7" fillId="5" borderId="1" xfId="0" applyFont="1" applyFill="1" applyBorder="1" applyAlignment="1">
      <alignment horizontal="center"/>
    </xf>
    <xf numFmtId="167" fontId="0" fillId="0" borderId="1" xfId="0" applyNumberFormat="1" applyBorder="1" applyAlignment="1">
      <alignment horizontal="center"/>
    </xf>
    <xf numFmtId="167" fontId="7" fillId="0" borderId="1" xfId="0" applyNumberFormat="1" applyFont="1" applyBorder="1" applyAlignment="1">
      <alignment horizontal="center"/>
    </xf>
    <xf numFmtId="0" fontId="0" fillId="9" borderId="0" xfId="0" applyFill="1"/>
    <xf numFmtId="0" fontId="0" fillId="9" borderId="0" xfId="0" applyFill="1" applyAlignment="1">
      <alignment horizontal="center"/>
    </xf>
    <xf numFmtId="0" fontId="8" fillId="6" borderId="0" xfId="0" applyFont="1" applyFill="1"/>
    <xf numFmtId="167" fontId="7" fillId="8" borderId="1" xfId="0" applyNumberFormat="1" applyFont="1" applyFill="1" applyBorder="1" applyAlignment="1">
      <alignment horizontal="center"/>
    </xf>
    <xf numFmtId="167" fontId="10" fillId="8" borderId="1" xfId="0" applyNumberFormat="1" applyFont="1" applyFill="1" applyBorder="1" applyAlignment="1">
      <alignment horizontal="center"/>
    </xf>
    <xf numFmtId="0" fontId="3" fillId="5" borderId="0" xfId="0" applyFont="1" applyFill="1"/>
    <xf numFmtId="0" fontId="14" fillId="3" borderId="0" xfId="0" applyFont="1" applyFill="1"/>
    <xf numFmtId="49" fontId="9" fillId="0" borderId="0" xfId="0" applyNumberFormat="1" applyFont="1" applyAlignment="1">
      <alignment wrapText="1"/>
    </xf>
    <xf numFmtId="0" fontId="0" fillId="0" borderId="0" xfId="0" applyAlignment="1">
      <alignment horizontal="left"/>
    </xf>
    <xf numFmtId="0" fontId="16" fillId="0" borderId="0" xfId="0" applyFont="1" applyAlignment="1">
      <alignment horizontal="center"/>
    </xf>
    <xf numFmtId="0" fontId="15" fillId="0" borderId="0" xfId="0" applyFont="1" applyAlignment="1">
      <alignment horizontal="center"/>
    </xf>
    <xf numFmtId="0" fontId="4" fillId="2" borderId="0" xfId="0" applyFont="1" applyFill="1"/>
    <xf numFmtId="0" fontId="0" fillId="3" borderId="0" xfId="0" applyFill="1"/>
    <xf numFmtId="49" fontId="18" fillId="8" borderId="0" xfId="0" applyNumberFormat="1" applyFont="1" applyFill="1" applyAlignment="1">
      <alignment wrapText="1"/>
    </xf>
    <xf numFmtId="0" fontId="19" fillId="0" borderId="0" xfId="0" applyFont="1"/>
    <xf numFmtId="49" fontId="19" fillId="0" borderId="0" xfId="0" applyNumberFormat="1" applyFont="1" applyAlignment="1">
      <alignment wrapText="1"/>
    </xf>
    <xf numFmtId="49" fontId="20" fillId="0" borderId="0" xfId="0" applyNumberFormat="1" applyFont="1" applyAlignment="1">
      <alignment wrapText="1"/>
    </xf>
    <xf numFmtId="49" fontId="0" fillId="0" borderId="0" xfId="0" applyNumberFormat="1" applyAlignment="1">
      <alignment wrapText="1"/>
    </xf>
    <xf numFmtId="49" fontId="21" fillId="0" borderId="0" xfId="0" applyNumberFormat="1" applyFont="1" applyAlignment="1">
      <alignment vertical="top" wrapText="1"/>
    </xf>
    <xf numFmtId="0" fontId="22" fillId="0" borderId="0" xfId="0" applyFont="1" applyAlignment="1">
      <alignment wrapText="1"/>
    </xf>
    <xf numFmtId="167" fontId="9" fillId="0" borderId="1" xfId="0" applyNumberFormat="1" applyFont="1" applyBorder="1" applyAlignment="1" applyProtection="1">
      <alignment horizontal="center"/>
      <protection hidden="1"/>
    </xf>
    <xf numFmtId="167" fontId="0" fillId="5" borderId="1" xfId="0" applyNumberFormat="1" applyFill="1" applyBorder="1" applyAlignment="1" applyProtection="1">
      <alignment horizontal="center"/>
      <protection hidden="1"/>
    </xf>
    <xf numFmtId="0" fontId="0" fillId="0" borderId="0" xfId="0" applyAlignment="1">
      <alignment horizontal="center"/>
    </xf>
    <xf numFmtId="0" fontId="0" fillId="10" borderId="0" xfId="0" applyFill="1"/>
    <xf numFmtId="167" fontId="0" fillId="0" borderId="0" xfId="0" applyNumberFormat="1" applyAlignment="1">
      <alignment horizontal="center"/>
    </xf>
    <xf numFmtId="0" fontId="0" fillId="5" borderId="3" xfId="0" applyFill="1" applyBorder="1" applyAlignment="1">
      <alignment horizontal="center"/>
    </xf>
    <xf numFmtId="167" fontId="10" fillId="5" borderId="3" xfId="0" applyNumberFormat="1" applyFont="1" applyFill="1" applyBorder="1" applyAlignment="1">
      <alignment horizontal="center"/>
    </xf>
    <xf numFmtId="2" fontId="0" fillId="0" borderId="0" xfId="0" applyNumberFormat="1" applyAlignment="1">
      <alignment horizontal="center"/>
    </xf>
    <xf numFmtId="0" fontId="3" fillId="0" borderId="0" xfId="0" applyFont="1" applyAlignment="1" applyProtection="1">
      <alignment horizontal="center"/>
      <protection hidden="1"/>
    </xf>
    <xf numFmtId="0" fontId="0" fillId="0" borderId="0" xfId="0" applyAlignment="1" applyProtection="1">
      <alignment horizontal="center"/>
      <protection hidden="1"/>
    </xf>
    <xf numFmtId="2" fontId="7" fillId="0" borderId="0" xfId="0" applyNumberFormat="1" applyFont="1" applyAlignment="1">
      <alignment horizontal="center"/>
    </xf>
    <xf numFmtId="0" fontId="7" fillId="0" borderId="0" xfId="0" applyFont="1" applyAlignment="1">
      <alignment horizontal="center"/>
    </xf>
    <xf numFmtId="0" fontId="1" fillId="4" borderId="2" xfId="0" applyFont="1" applyFill="1" applyBorder="1" applyAlignment="1" applyProtection="1">
      <alignment horizontal="center"/>
      <protection hidden="1"/>
    </xf>
    <xf numFmtId="167" fontId="7" fillId="11" borderId="1" xfId="0" applyNumberFormat="1" applyFont="1" applyFill="1" applyBorder="1" applyAlignment="1" applyProtection="1">
      <alignment horizontal="center"/>
      <protection hidden="1"/>
    </xf>
    <xf numFmtId="167" fontId="7" fillId="13" borderId="1" xfId="0" applyNumberFormat="1" applyFont="1" applyFill="1" applyBorder="1" applyAlignment="1" applyProtection="1">
      <alignment horizontal="center"/>
      <protection hidden="1"/>
    </xf>
    <xf numFmtId="167" fontId="7" fillId="14" borderId="1" xfId="0" applyNumberFormat="1" applyFont="1" applyFill="1" applyBorder="1" applyAlignment="1" applyProtection="1">
      <alignment horizontal="center"/>
      <protection hidden="1"/>
    </xf>
    <xf numFmtId="167" fontId="7" fillId="15" borderId="1" xfId="0" applyNumberFormat="1" applyFont="1" applyFill="1" applyBorder="1" applyAlignment="1" applyProtection="1">
      <alignment horizontal="center"/>
      <protection hidden="1"/>
    </xf>
    <xf numFmtId="0" fontId="8" fillId="6" borderId="5" xfId="0" applyFont="1" applyFill="1" applyBorder="1" applyProtection="1">
      <protection hidden="1"/>
    </xf>
    <xf numFmtId="166" fontId="0" fillId="0" borderId="5" xfId="0" applyNumberFormat="1" applyBorder="1" applyAlignment="1" applyProtection="1">
      <alignment horizontal="center"/>
      <protection hidden="1"/>
    </xf>
    <xf numFmtId="166" fontId="0" fillId="0" borderId="4" xfId="0" applyNumberFormat="1" applyBorder="1" applyAlignment="1" applyProtection="1">
      <alignment horizontal="center"/>
      <protection hidden="1"/>
    </xf>
    <xf numFmtId="167" fontId="7" fillId="12" borderId="6" xfId="0" applyNumberFormat="1" applyFont="1" applyFill="1" applyBorder="1" applyAlignment="1" applyProtection="1">
      <alignment horizontal="center"/>
      <protection hidden="1"/>
    </xf>
    <xf numFmtId="49" fontId="23" fillId="0" borderId="0" xfId="0" applyNumberFormat="1" applyFont="1" applyAlignment="1">
      <alignment wrapText="1"/>
    </xf>
    <xf numFmtId="0" fontId="23" fillId="0" borderId="0" xfId="0" applyFont="1" applyAlignment="1">
      <alignment wrapText="1"/>
    </xf>
    <xf numFmtId="1" fontId="26" fillId="2" borderId="1" xfId="0" applyNumberFormat="1" applyFont="1" applyFill="1" applyBorder="1" applyAlignment="1">
      <alignment horizontal="left"/>
    </xf>
    <xf numFmtId="0" fontId="27" fillId="2" borderId="0" xfId="0" applyFont="1" applyFill="1"/>
    <xf numFmtId="0" fontId="27" fillId="0" borderId="0" xfId="0" applyFont="1"/>
    <xf numFmtId="0" fontId="28" fillId="8" borderId="0" xfId="0" applyFont="1" applyFill="1" applyAlignment="1">
      <alignment wrapText="1"/>
    </xf>
    <xf numFmtId="0" fontId="28" fillId="0" borderId="0" xfId="0" applyFont="1" applyAlignment="1">
      <alignment wrapText="1"/>
    </xf>
    <xf numFmtId="1" fontId="26" fillId="2" borderId="1" xfId="0" applyNumberFormat="1" applyFont="1" applyFill="1" applyBorder="1" applyAlignment="1">
      <alignment horizontal="left" vertical="top" wrapText="1"/>
    </xf>
    <xf numFmtId="1" fontId="26" fillId="0" borderId="1" xfId="0" applyNumberFormat="1" applyFont="1" applyBorder="1" applyAlignment="1">
      <alignment horizontal="left"/>
    </xf>
    <xf numFmtId="0" fontId="2" fillId="3" borderId="0" xfId="0" applyFont="1" applyFill="1" applyProtection="1">
      <protection hidden="1"/>
    </xf>
    <xf numFmtId="0" fontId="4" fillId="3" borderId="1" xfId="0" applyFont="1" applyFill="1" applyBorder="1" applyAlignment="1" applyProtection="1">
      <alignment vertical="top"/>
      <protection locked="0"/>
    </xf>
    <xf numFmtId="0" fontId="0" fillId="3" borderId="1" xfId="0" applyFill="1" applyBorder="1" applyAlignment="1" applyProtection="1">
      <alignment vertical="top" wrapText="1"/>
      <protection locked="0"/>
    </xf>
    <xf numFmtId="0" fontId="11" fillId="0" borderId="1" xfId="0" applyFont="1" applyBorder="1" applyAlignment="1">
      <alignment horizontal="left" vertical="top" wrapText="1"/>
    </xf>
    <xf numFmtId="0" fontId="2" fillId="3" borderId="0" xfId="0" applyFont="1" applyFill="1"/>
    <xf numFmtId="0" fontId="3" fillId="0" borderId="1" xfId="0" applyFont="1" applyBorder="1" applyAlignment="1">
      <alignment horizontal="left" wrapText="1"/>
    </xf>
    <xf numFmtId="0" fontId="1" fillId="0" borderId="1" xfId="0" applyFont="1" applyBorder="1" applyAlignment="1">
      <alignment horizontal="left" wrapText="1"/>
    </xf>
  </cellXfs>
  <cellStyles count="1">
    <cellStyle name="Standard" xfId="0" builtinId="0"/>
  </cellStyles>
  <dxfs count="0"/>
  <tableStyles count="0" defaultTableStyle="TableStyleMedium2" defaultPivotStyle="PivotStyleLight16"/>
  <colors>
    <indexedColors>
      <rgbColor rgb="FF000000"/>
      <rgbColor rgb="FFEEEEEE"/>
      <rgbColor rgb="FFFF0000"/>
      <rgbColor rgb="FF00FF00"/>
      <rgbColor rgb="FF0000FF"/>
      <rgbColor rgb="FFFFFF00"/>
      <rgbColor rgb="FFFF00FF"/>
      <rgbColor rgb="FF00FFFF"/>
      <rgbColor rgb="FF800000"/>
      <rgbColor rgb="FF008000"/>
      <rgbColor rgb="FF000080"/>
      <rgbColor rgb="FF808000"/>
      <rgbColor rgb="FFBF0041"/>
      <rgbColor rgb="FF008080"/>
      <rgbColor rgb="FFCCCCCC"/>
      <rgbColor rgb="FF808080"/>
      <rgbColor rgb="FF9999FF"/>
      <rgbColor rgb="FF993366"/>
      <rgbColor rgb="FFFFFFCC"/>
      <rgbColor rgb="FFDEDEDE"/>
      <rgbColor rgb="FF660066"/>
      <rgbColor rgb="FFFF8080"/>
      <rgbColor rgb="FF2A6099"/>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B3B3B3"/>
      <rgbColor rgb="FFFF99CC"/>
      <rgbColor rgb="FFCC99FF"/>
      <rgbColor rgb="FFFFCC99"/>
      <rgbColor rgb="FF3366FF"/>
      <rgbColor rgb="FF33CCCC"/>
      <rgbColor rgb="FF99CC00"/>
      <rgbColor rgb="FFFFCC00"/>
      <rgbColor rgb="FFFF8000"/>
      <rgbColor rgb="FFFF6600"/>
      <rgbColor rgb="FF666699"/>
      <rgbColor rgb="FFB2B2B2"/>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plotArea>
      <c:layout/>
      <c:lineChart>
        <c:grouping val="standard"/>
        <c:varyColors val="0"/>
        <c:ser>
          <c:idx val="0"/>
          <c:order val="0"/>
          <c:tx>
            <c:strRef>
              <c:f>'1 Background Noise by persons'!$B$28:$B$28</c:f>
              <c:strCache>
                <c:ptCount val="1"/>
                <c:pt idx="0">
                  <c:v>shouted speech (*1)</c:v>
                </c:pt>
              </c:strCache>
            </c:strRef>
          </c:tx>
          <c:spPr>
            <a:ln w="28800">
              <a:solidFill>
                <a:srgbClr val="FF0000"/>
              </a:solidFill>
              <a:round/>
            </a:ln>
          </c:spPr>
          <c:marker>
            <c:symbol val="triangle"/>
            <c:size val="8"/>
            <c:spPr>
              <a:solidFill>
                <a:srgbClr val="FF0000"/>
              </a:solidFill>
            </c:spPr>
          </c:marker>
          <c:dLbls>
            <c:spPr>
              <a:noFill/>
              <a:ln>
                <a:noFill/>
              </a:ln>
              <a:effectLst/>
            </c:spPr>
            <c:txPr>
              <a:bodyPr wrap="none"/>
              <a:lstStyle/>
              <a:p>
                <a:pPr>
                  <a:defRPr sz="1000" b="0" strike="noStrike" spc="-1">
                    <a:solidFill>
                      <a:srgbClr val="000000"/>
                    </a:solidFill>
                    <a:latin typeface="Arial"/>
                  </a:defRPr>
                </a:pPr>
                <a:endParaRPr lang="de-DE"/>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'1 Background Noise by persons'!$C$12:$I$12</c:f>
              <c:strCache>
                <c:ptCount val="7"/>
                <c:pt idx="0">
                  <c:v>125 Hz</c:v>
                </c:pt>
                <c:pt idx="1">
                  <c:v>250 Hz</c:v>
                </c:pt>
                <c:pt idx="2">
                  <c:v>500 Hz</c:v>
                </c:pt>
                <c:pt idx="3">
                  <c:v>1 kHz</c:v>
                </c:pt>
                <c:pt idx="4">
                  <c:v>2 kHz</c:v>
                </c:pt>
                <c:pt idx="5">
                  <c:v>4 kHz</c:v>
                </c:pt>
                <c:pt idx="6">
                  <c:v>8 kHz</c:v>
                </c:pt>
              </c:strCache>
            </c:strRef>
          </c:cat>
          <c:val>
            <c:numRef>
              <c:f>'1 Background Noise by persons'!$C$28:$I$28</c:f>
              <c:numCache>
                <c:formatCode>0.0</c:formatCode>
                <c:ptCount val="7"/>
                <c:pt idx="0">
                  <c:v>62.9317412396815</c:v>
                </c:pt>
                <c:pt idx="1">
                  <c:v>71.031741239681494</c:v>
                </c:pt>
                <c:pt idx="2">
                  <c:v>81.9317412396815</c:v>
                </c:pt>
                <c:pt idx="3">
                  <c:v>87.231741239681497</c:v>
                </c:pt>
                <c:pt idx="4">
                  <c:v>80.331741239681506</c:v>
                </c:pt>
                <c:pt idx="5">
                  <c:v>72.831741239681506</c:v>
                </c:pt>
                <c:pt idx="6">
                  <c:v>62.031741239681494</c:v>
                </c:pt>
              </c:numCache>
            </c:numRef>
          </c:val>
          <c:smooth val="1"/>
          <c:extLst>
            <c:ext xmlns:c16="http://schemas.microsoft.com/office/drawing/2014/chart" uri="{C3380CC4-5D6E-409C-BE32-E72D297353CC}">
              <c16:uniqueId val="{00000000-0D0F-4CEB-B8B8-70D50D75F1A2}"/>
            </c:ext>
          </c:extLst>
        </c:ser>
        <c:ser>
          <c:idx val="1"/>
          <c:order val="1"/>
          <c:tx>
            <c:strRef>
              <c:f>'1 Background Noise by persons'!$B$23:$B$23</c:f>
              <c:strCache>
                <c:ptCount val="1"/>
                <c:pt idx="0">
                  <c:v>loud speech (*1)</c:v>
                </c:pt>
              </c:strCache>
            </c:strRef>
          </c:tx>
          <c:spPr>
            <a:ln w="28800">
              <a:solidFill>
                <a:srgbClr val="FF8000"/>
              </a:solidFill>
              <a:round/>
            </a:ln>
          </c:spPr>
          <c:marker>
            <c:symbol val="triangle"/>
            <c:size val="8"/>
            <c:spPr>
              <a:solidFill>
                <a:srgbClr val="FF8000"/>
              </a:solidFill>
            </c:spPr>
          </c:marker>
          <c:dLbls>
            <c:spPr>
              <a:noFill/>
              <a:ln>
                <a:noFill/>
              </a:ln>
              <a:effectLst/>
            </c:spPr>
            <c:txPr>
              <a:bodyPr wrap="none"/>
              <a:lstStyle/>
              <a:p>
                <a:pPr>
                  <a:defRPr sz="1000" b="0" strike="noStrike" spc="-1">
                    <a:solidFill>
                      <a:srgbClr val="000000"/>
                    </a:solidFill>
                    <a:latin typeface="Arial"/>
                  </a:defRPr>
                </a:pPr>
                <a:endParaRPr lang="de-DE"/>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'1 Background Noise by persons'!$C$12:$I$12</c:f>
              <c:strCache>
                <c:ptCount val="7"/>
                <c:pt idx="0">
                  <c:v>125 Hz</c:v>
                </c:pt>
                <c:pt idx="1">
                  <c:v>250 Hz</c:v>
                </c:pt>
                <c:pt idx="2">
                  <c:v>500 Hz</c:v>
                </c:pt>
                <c:pt idx="3">
                  <c:v>1 kHz</c:v>
                </c:pt>
                <c:pt idx="4">
                  <c:v>2 kHz</c:v>
                </c:pt>
                <c:pt idx="5">
                  <c:v>4 kHz</c:v>
                </c:pt>
                <c:pt idx="6">
                  <c:v>8 kHz</c:v>
                </c:pt>
              </c:strCache>
            </c:strRef>
          </c:cat>
          <c:val>
            <c:numRef>
              <c:f>'1 Background Noise by persons'!$C$23:$I$23</c:f>
              <c:numCache>
                <c:formatCode>0.0</c:formatCode>
                <c:ptCount val="7"/>
                <c:pt idx="0">
                  <c:v>61.9317412396815</c:v>
                </c:pt>
                <c:pt idx="1">
                  <c:v>70.031741239681494</c:v>
                </c:pt>
                <c:pt idx="2">
                  <c:v>77.531741239681494</c:v>
                </c:pt>
                <c:pt idx="3">
                  <c:v>78.131741239681503</c:v>
                </c:pt>
                <c:pt idx="4">
                  <c:v>70.831741239681506</c:v>
                </c:pt>
                <c:pt idx="5">
                  <c:v>63.831741239681506</c:v>
                </c:pt>
                <c:pt idx="6">
                  <c:v>52.731741239681497</c:v>
                </c:pt>
              </c:numCache>
            </c:numRef>
          </c:val>
          <c:smooth val="1"/>
          <c:extLst>
            <c:ext xmlns:c16="http://schemas.microsoft.com/office/drawing/2014/chart" uri="{C3380CC4-5D6E-409C-BE32-E72D297353CC}">
              <c16:uniqueId val="{00000001-0D0F-4CEB-B8B8-70D50D75F1A2}"/>
            </c:ext>
          </c:extLst>
        </c:ser>
        <c:ser>
          <c:idx val="2"/>
          <c:order val="2"/>
          <c:tx>
            <c:strRef>
              <c:f>'1 Background Noise by persons'!$B$18:$B$18</c:f>
              <c:strCache>
                <c:ptCount val="1"/>
                <c:pt idx="0">
                  <c:v>raused speech (*1)</c:v>
                </c:pt>
              </c:strCache>
            </c:strRef>
          </c:tx>
          <c:spPr>
            <a:ln w="28800">
              <a:solidFill>
                <a:schemeClr val="accent2">
                  <a:lumMod val="60000"/>
                  <a:lumOff val="40000"/>
                </a:schemeClr>
              </a:solidFill>
              <a:round/>
            </a:ln>
          </c:spPr>
          <c:marker>
            <c:symbol val="triangle"/>
            <c:size val="8"/>
            <c:spPr>
              <a:solidFill>
                <a:srgbClr val="000000"/>
              </a:solidFill>
            </c:spPr>
          </c:marker>
          <c:dLbls>
            <c:spPr>
              <a:noFill/>
              <a:ln>
                <a:noFill/>
              </a:ln>
              <a:effectLst/>
            </c:spPr>
            <c:txPr>
              <a:bodyPr wrap="none"/>
              <a:lstStyle/>
              <a:p>
                <a:pPr>
                  <a:defRPr sz="1000" b="0" strike="noStrike" spc="-1">
                    <a:solidFill>
                      <a:srgbClr val="000000"/>
                    </a:solidFill>
                    <a:latin typeface="Arial"/>
                  </a:defRPr>
                </a:pPr>
                <a:endParaRPr lang="de-DE"/>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'1 Background Noise by persons'!$C$12:$I$12</c:f>
              <c:strCache>
                <c:ptCount val="7"/>
                <c:pt idx="0">
                  <c:v>125 Hz</c:v>
                </c:pt>
                <c:pt idx="1">
                  <c:v>250 Hz</c:v>
                </c:pt>
                <c:pt idx="2">
                  <c:v>500 Hz</c:v>
                </c:pt>
                <c:pt idx="3">
                  <c:v>1 kHz</c:v>
                </c:pt>
                <c:pt idx="4">
                  <c:v>2 kHz</c:v>
                </c:pt>
                <c:pt idx="5">
                  <c:v>4 kHz</c:v>
                </c:pt>
                <c:pt idx="6">
                  <c:v>8 kHz</c:v>
                </c:pt>
              </c:strCache>
            </c:strRef>
          </c:cat>
          <c:val>
            <c:numRef>
              <c:f>'1 Background Noise by persons'!$C$18:$I$18</c:f>
              <c:numCache>
                <c:formatCode>0.0</c:formatCode>
                <c:ptCount val="7"/>
                <c:pt idx="0">
                  <c:v>57.9317412396815</c:v>
                </c:pt>
                <c:pt idx="1">
                  <c:v>67.4317412396815</c:v>
                </c:pt>
                <c:pt idx="2">
                  <c:v>72.831741239681506</c:v>
                </c:pt>
                <c:pt idx="3">
                  <c:v>69.831741239681506</c:v>
                </c:pt>
                <c:pt idx="4">
                  <c:v>61.731741239681497</c:v>
                </c:pt>
                <c:pt idx="5">
                  <c:v>55.231741239681497</c:v>
                </c:pt>
                <c:pt idx="6">
                  <c:v>46.331741239681506</c:v>
                </c:pt>
              </c:numCache>
            </c:numRef>
          </c:val>
          <c:smooth val="1"/>
          <c:extLst>
            <c:ext xmlns:c16="http://schemas.microsoft.com/office/drawing/2014/chart" uri="{C3380CC4-5D6E-409C-BE32-E72D297353CC}">
              <c16:uniqueId val="{00000002-0D0F-4CEB-B8B8-70D50D75F1A2}"/>
            </c:ext>
          </c:extLst>
        </c:ser>
        <c:ser>
          <c:idx val="3"/>
          <c:order val="3"/>
          <c:tx>
            <c:strRef>
              <c:f>'1 Background Noise by persons'!$B$13:$B$13</c:f>
              <c:strCache>
                <c:ptCount val="1"/>
                <c:pt idx="0">
                  <c:v>normal speech (*1)</c:v>
                </c:pt>
              </c:strCache>
            </c:strRef>
          </c:tx>
          <c:spPr>
            <a:ln w="28800">
              <a:solidFill>
                <a:schemeClr val="accent6">
                  <a:lumMod val="60000"/>
                  <a:lumOff val="40000"/>
                </a:schemeClr>
              </a:solidFill>
              <a:round/>
            </a:ln>
          </c:spPr>
          <c:dPt>
            <c:idx val="0"/>
            <c:bubble3D val="0"/>
            <c:extLst>
              <c:ext xmlns:c16="http://schemas.microsoft.com/office/drawing/2014/chart" uri="{C3380CC4-5D6E-409C-BE32-E72D297353CC}">
                <c16:uniqueId val="{00000003-0D0F-4CEB-B8B8-70D50D75F1A2}"/>
              </c:ext>
            </c:extLst>
          </c:dPt>
          <c:dLbls>
            <c:dLbl>
              <c:idx val="0"/>
              <c:spPr/>
              <c:txPr>
                <a:bodyPr wrap="none"/>
                <a:lstStyle/>
                <a:p>
                  <a:pPr>
                    <a:defRPr sz="1000" b="0" strike="noStrike" spc="-1">
                      <a:solidFill>
                        <a:srgbClr val="000000"/>
                      </a:solidFill>
                      <a:latin typeface="Arial"/>
                    </a:defRPr>
                  </a:pPr>
                  <a:endParaRPr lang="de-DE"/>
                </a:p>
              </c:txPr>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0D0F-4CEB-B8B8-70D50D75F1A2}"/>
                </c:ext>
              </c:extLst>
            </c:dLbl>
            <c:spPr>
              <a:noFill/>
              <a:ln>
                <a:noFill/>
              </a:ln>
              <a:effectLst/>
            </c:spPr>
            <c:txPr>
              <a:bodyPr wrap="none"/>
              <a:lstStyle/>
              <a:p>
                <a:pPr>
                  <a:defRPr sz="1000" b="0" strike="noStrike" spc="-1">
                    <a:solidFill>
                      <a:srgbClr val="000000"/>
                    </a:solidFill>
                    <a:latin typeface="Arial"/>
                  </a:defRPr>
                </a:pPr>
                <a:endParaRPr lang="de-DE"/>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'1 Background Noise by persons'!$C$12:$I$12</c:f>
              <c:strCache>
                <c:ptCount val="7"/>
                <c:pt idx="0">
                  <c:v>125 Hz</c:v>
                </c:pt>
                <c:pt idx="1">
                  <c:v>250 Hz</c:v>
                </c:pt>
                <c:pt idx="2">
                  <c:v>500 Hz</c:v>
                </c:pt>
                <c:pt idx="3">
                  <c:v>1 kHz</c:v>
                </c:pt>
                <c:pt idx="4">
                  <c:v>2 kHz</c:v>
                </c:pt>
                <c:pt idx="5">
                  <c:v>4 kHz</c:v>
                </c:pt>
                <c:pt idx="6">
                  <c:v>8 kHz</c:v>
                </c:pt>
              </c:strCache>
            </c:strRef>
          </c:cat>
          <c:val>
            <c:numRef>
              <c:f>'1 Background Noise by persons'!$C$13:$I$13</c:f>
              <c:numCache>
                <c:formatCode>0.0</c:formatCode>
                <c:ptCount val="7"/>
                <c:pt idx="0">
                  <c:v>52.9317412396815</c:v>
                </c:pt>
                <c:pt idx="1">
                  <c:v>63.231741239681497</c:v>
                </c:pt>
                <c:pt idx="2">
                  <c:v>66.9317412396815</c:v>
                </c:pt>
                <c:pt idx="3">
                  <c:v>60.9317412396815</c:v>
                </c:pt>
                <c:pt idx="4">
                  <c:v>53.731741239681497</c:v>
                </c:pt>
                <c:pt idx="5">
                  <c:v>47.731741239681497</c:v>
                </c:pt>
                <c:pt idx="6">
                  <c:v>42.431741239681507</c:v>
                </c:pt>
              </c:numCache>
            </c:numRef>
          </c:val>
          <c:smooth val="1"/>
          <c:extLst>
            <c:ext xmlns:c16="http://schemas.microsoft.com/office/drawing/2014/chart" uri="{C3380CC4-5D6E-409C-BE32-E72D297353CC}">
              <c16:uniqueId val="{00000004-0D0F-4CEB-B8B8-70D50D75F1A2}"/>
            </c:ext>
          </c:extLst>
        </c:ser>
        <c:ser>
          <c:idx val="4"/>
          <c:order val="4"/>
          <c:tx>
            <c:strRef>
              <c:f>'1 Background Noise by persons'!$B$33</c:f>
              <c:strCache>
                <c:ptCount val="1"/>
                <c:pt idx="0">
                  <c:v>loud speech (*2)</c:v>
                </c:pt>
              </c:strCache>
            </c:strRef>
          </c:tx>
          <c:spPr>
            <a:ln>
              <a:solidFill>
                <a:schemeClr val="accent4">
                  <a:lumMod val="60000"/>
                  <a:lumOff val="40000"/>
                </a:schemeClr>
              </a:solidFill>
            </a:ln>
          </c:spPr>
          <c:val>
            <c:numRef>
              <c:f>'1 Background Noise by persons'!$C$33:$I$33</c:f>
              <c:numCache>
                <c:formatCode>0.0</c:formatCode>
                <c:ptCount val="7"/>
                <c:pt idx="0">
                  <c:v>61.031745200492452</c:v>
                </c:pt>
                <c:pt idx="1">
                  <c:v>77.573949612096115</c:v>
                </c:pt>
                <c:pt idx="2">
                  <c:v>78.595127141414878</c:v>
                </c:pt>
                <c:pt idx="3">
                  <c:v>75.362959194555629</c:v>
                </c:pt>
                <c:pt idx="4">
                  <c:v>70.345039398806136</c:v>
                </c:pt>
                <c:pt idx="5">
                  <c:v>66.340502782455488</c:v>
                </c:pt>
                <c:pt idx="6">
                  <c:v>61.504969176768498</c:v>
                </c:pt>
              </c:numCache>
            </c:numRef>
          </c:val>
          <c:smooth val="0"/>
          <c:extLst>
            <c:ext xmlns:c16="http://schemas.microsoft.com/office/drawing/2014/chart" uri="{C3380CC4-5D6E-409C-BE32-E72D297353CC}">
              <c16:uniqueId val="{00000005-0D0F-4CEB-B8B8-70D50D75F1A2}"/>
            </c:ext>
          </c:extLst>
        </c:ser>
        <c:dLbls>
          <c:showLegendKey val="0"/>
          <c:showVal val="0"/>
          <c:showCatName val="0"/>
          <c:showSerName val="0"/>
          <c:showPercent val="0"/>
          <c:showBubbleSize val="0"/>
        </c:dLbls>
        <c:hiLowLines>
          <c:spPr>
            <a:ln w="0">
              <a:noFill/>
            </a:ln>
          </c:spPr>
        </c:hiLowLines>
        <c:marker val="1"/>
        <c:smooth val="0"/>
        <c:axId val="69693083"/>
        <c:axId val="7575380"/>
      </c:lineChart>
      <c:catAx>
        <c:axId val="69693083"/>
        <c:scaling>
          <c:orientation val="minMax"/>
        </c:scaling>
        <c:delete val="0"/>
        <c:axPos val="b"/>
        <c:title>
          <c:tx>
            <c:rich>
              <a:bodyPr rot="0"/>
              <a:lstStyle/>
              <a:p>
                <a:pPr>
                  <a:defRPr lang="de-DE" sz="900" b="0" strike="noStrike" spc="-1">
                    <a:solidFill>
                      <a:srgbClr val="000000"/>
                    </a:solidFill>
                    <a:latin typeface="Arial"/>
                  </a:defRPr>
                </a:pPr>
                <a:r>
                  <a:rPr lang="de-DE" sz="900" b="0" strike="noStrike" spc="-1">
                    <a:solidFill>
                      <a:srgbClr val="000000"/>
                    </a:solidFill>
                    <a:latin typeface="Arial"/>
                  </a:rPr>
                  <a:t>Octave</a:t>
                </a:r>
                <a:r>
                  <a:rPr lang="de-DE" sz="900" b="0" strike="noStrike" spc="-1" baseline="0">
                    <a:solidFill>
                      <a:srgbClr val="000000"/>
                    </a:solidFill>
                    <a:latin typeface="Arial"/>
                  </a:rPr>
                  <a:t> Band</a:t>
                </a:r>
                <a:endParaRPr lang="de-DE" sz="900" b="0" strike="noStrike" spc="-1">
                  <a:solidFill>
                    <a:srgbClr val="000000"/>
                  </a:solidFill>
                  <a:latin typeface="Arial"/>
                </a:endParaRP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sz="1000" b="1" strike="noStrike" spc="-1">
                <a:solidFill>
                  <a:srgbClr val="000000"/>
                </a:solidFill>
                <a:latin typeface="Arial"/>
              </a:defRPr>
            </a:pPr>
            <a:endParaRPr lang="de-DE"/>
          </a:p>
        </c:txPr>
        <c:crossAx val="7575380"/>
        <c:crossesAt val="0"/>
        <c:auto val="1"/>
        <c:lblAlgn val="ctr"/>
        <c:lblOffset val="100"/>
        <c:noMultiLvlLbl val="0"/>
      </c:catAx>
      <c:valAx>
        <c:axId val="7575380"/>
        <c:scaling>
          <c:orientation val="minMax"/>
          <c:min val="20"/>
        </c:scaling>
        <c:delete val="0"/>
        <c:axPos val="l"/>
        <c:majorGridlines>
          <c:spPr>
            <a:ln w="0">
              <a:solidFill>
                <a:srgbClr val="B3B3B3"/>
              </a:solidFill>
            </a:ln>
          </c:spPr>
        </c:majorGridlines>
        <c:minorGridlines>
          <c:spPr>
            <a:ln w="0">
              <a:solidFill>
                <a:srgbClr val="DDDDDD"/>
              </a:solidFill>
            </a:ln>
          </c:spPr>
        </c:minorGridlines>
        <c:title>
          <c:tx>
            <c:rich>
              <a:bodyPr rot="-5400000"/>
              <a:lstStyle/>
              <a:p>
                <a:pPr>
                  <a:defRPr lang="de-DE" sz="900" b="1" strike="noStrike" spc="-1">
                    <a:solidFill>
                      <a:srgbClr val="000000"/>
                    </a:solidFill>
                    <a:latin typeface="Arial"/>
                  </a:defRPr>
                </a:pPr>
                <a:r>
                  <a:rPr lang="de-DE" sz="900" b="1" i="0" u="none" strike="noStrike" kern="1200" spc="-1" baseline="0">
                    <a:solidFill>
                      <a:srgbClr val="000000"/>
                    </a:solidFill>
                    <a:latin typeface="Arial"/>
                  </a:rPr>
                  <a:t>Background  Noise Level 
dB SPL</a:t>
                </a:r>
              </a:p>
            </c:rich>
          </c:tx>
          <c:layout>
            <c:manualLayout>
              <c:xMode val="edge"/>
              <c:yMode val="edge"/>
              <c:x val="1.75189953151451E-2"/>
              <c:y val="0.34168808911739501"/>
            </c:manualLayout>
          </c:layout>
          <c:overlay val="0"/>
          <c:spPr>
            <a:noFill/>
            <a:ln w="0">
              <a:noFill/>
            </a:ln>
          </c:spPr>
        </c:title>
        <c:numFmt formatCode="0.0" sourceLinked="0"/>
        <c:majorTickMark val="out"/>
        <c:minorTickMark val="none"/>
        <c:tickLblPos val="nextTo"/>
        <c:spPr>
          <a:ln w="0">
            <a:solidFill>
              <a:srgbClr val="B3B3B3"/>
            </a:solidFill>
          </a:ln>
        </c:spPr>
        <c:txPr>
          <a:bodyPr/>
          <a:lstStyle/>
          <a:p>
            <a:pPr>
              <a:defRPr sz="1000" b="0" strike="noStrike" spc="-1">
                <a:solidFill>
                  <a:srgbClr val="000000"/>
                </a:solidFill>
                <a:latin typeface="Arial"/>
              </a:defRPr>
            </a:pPr>
            <a:endParaRPr lang="de-DE"/>
          </a:p>
        </c:txPr>
        <c:crossAx val="69693083"/>
        <c:crossesAt val="0"/>
        <c:crossBetween val="between"/>
      </c:valAx>
      <c:spPr>
        <a:noFill/>
        <a:ln w="0">
          <a:solidFill>
            <a:srgbClr val="B3B3B3"/>
          </a:solidFill>
        </a:ln>
      </c:spPr>
    </c:plotArea>
    <c:legend>
      <c:legendPos val="t"/>
      <c:overlay val="0"/>
      <c:spPr>
        <a:noFill/>
        <a:ln w="0">
          <a:noFill/>
        </a:ln>
      </c:spPr>
      <c:txPr>
        <a:bodyPr/>
        <a:lstStyle/>
        <a:p>
          <a:pPr>
            <a:defRPr sz="1000" b="0" strike="noStrike" spc="-1">
              <a:solidFill>
                <a:srgbClr val="000000"/>
              </a:solidFill>
              <a:latin typeface="Arial"/>
            </a:defRPr>
          </a:pPr>
          <a:endParaRPr lang="de-DE"/>
        </a:p>
      </c:txPr>
    </c:legend>
    <c:plotVisOnly val="1"/>
    <c:dispBlanksAs val="gap"/>
    <c:showDLblsOverMax val="1"/>
  </c:chart>
  <c:spPr>
    <a:solidFill>
      <a:srgbClr val="FFFFFF"/>
    </a:solidFill>
    <a:ln w="0">
      <a:solidFill>
        <a:srgbClr val="808080"/>
      </a:solidFill>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plotArea>
      <c:layout/>
      <c:lineChart>
        <c:grouping val="standard"/>
        <c:varyColors val="0"/>
        <c:ser>
          <c:idx val="0"/>
          <c:order val="0"/>
          <c:tx>
            <c:strRef>
              <c:f>'2 Background Noise (Machine)'!$B$13:$B$13</c:f>
              <c:strCache>
                <c:ptCount val="1"/>
                <c:pt idx="0">
                  <c:v>maschine (calculated from Lw)</c:v>
                </c:pt>
              </c:strCache>
            </c:strRef>
          </c:tx>
          <c:spPr>
            <a:ln w="28800">
              <a:solidFill>
                <a:srgbClr val="BF0041"/>
              </a:solidFill>
              <a:round/>
            </a:ln>
          </c:spPr>
          <c:dPt>
            <c:idx val="0"/>
            <c:bubble3D val="0"/>
            <c:extLst>
              <c:ext xmlns:c16="http://schemas.microsoft.com/office/drawing/2014/chart" uri="{C3380CC4-5D6E-409C-BE32-E72D297353CC}">
                <c16:uniqueId val="{00000000-F924-4343-AA18-56EC72DDA944}"/>
              </c:ext>
            </c:extLst>
          </c:dPt>
          <c:dLbls>
            <c:dLbl>
              <c:idx val="0"/>
              <c:spPr/>
              <c:txPr>
                <a:bodyPr wrap="none"/>
                <a:lstStyle/>
                <a:p>
                  <a:pPr>
                    <a:defRPr sz="1000" b="0" strike="noStrike" spc="-1">
                      <a:solidFill>
                        <a:srgbClr val="000000"/>
                      </a:solidFill>
                      <a:latin typeface="Arial"/>
                    </a:defRPr>
                  </a:pPr>
                  <a:endParaRPr lang="de-DE"/>
                </a:p>
              </c:txPr>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0-F924-4343-AA18-56EC72DDA944}"/>
                </c:ext>
              </c:extLst>
            </c:dLbl>
            <c:spPr>
              <a:noFill/>
              <a:ln>
                <a:noFill/>
              </a:ln>
              <a:effectLst/>
            </c:spPr>
            <c:txPr>
              <a:bodyPr wrap="none"/>
              <a:lstStyle/>
              <a:p>
                <a:pPr>
                  <a:defRPr sz="1000" b="0" strike="noStrike" spc="-1">
                    <a:solidFill>
                      <a:srgbClr val="000000"/>
                    </a:solidFill>
                    <a:latin typeface="Arial"/>
                  </a:defRPr>
                </a:pPr>
                <a:endParaRPr lang="de-DE"/>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'2 Background Noise (Machine)'!$C$12:$I$12</c:f>
              <c:strCache>
                <c:ptCount val="7"/>
                <c:pt idx="0">
                  <c:v>125 Hz</c:v>
                </c:pt>
                <c:pt idx="1">
                  <c:v>250 Hz</c:v>
                </c:pt>
                <c:pt idx="2">
                  <c:v>500 Hz</c:v>
                </c:pt>
                <c:pt idx="3">
                  <c:v>1 kHz</c:v>
                </c:pt>
                <c:pt idx="4">
                  <c:v>2kHz</c:v>
                </c:pt>
                <c:pt idx="5">
                  <c:v>4 kHz</c:v>
                </c:pt>
                <c:pt idx="6">
                  <c:v>8 kHz</c:v>
                </c:pt>
              </c:strCache>
            </c:strRef>
          </c:cat>
          <c:val>
            <c:numRef>
              <c:f>'2 Background Noise (Machine)'!$C$13:$I$13</c:f>
              <c:numCache>
                <c:formatCode>0.0</c:formatCode>
                <c:ptCount val="7"/>
                <c:pt idx="0">
                  <c:v>95.452341152961125</c:v>
                </c:pt>
                <c:pt idx="1">
                  <c:v>95.452341152961125</c:v>
                </c:pt>
                <c:pt idx="2">
                  <c:v>95.452341152961125</c:v>
                </c:pt>
                <c:pt idx="3">
                  <c:v>95.452341152961125</c:v>
                </c:pt>
                <c:pt idx="4">
                  <c:v>95.452341152961125</c:v>
                </c:pt>
                <c:pt idx="5">
                  <c:v>95.452341152961125</c:v>
                </c:pt>
                <c:pt idx="6">
                  <c:v>95.452341152961125</c:v>
                </c:pt>
              </c:numCache>
            </c:numRef>
          </c:val>
          <c:smooth val="1"/>
          <c:extLst>
            <c:ext xmlns:c16="http://schemas.microsoft.com/office/drawing/2014/chart" uri="{C3380CC4-5D6E-409C-BE32-E72D297353CC}">
              <c16:uniqueId val="{00000001-F924-4343-AA18-56EC72DDA944}"/>
            </c:ext>
          </c:extLst>
        </c:ser>
        <c:dLbls>
          <c:showLegendKey val="0"/>
          <c:showVal val="0"/>
          <c:showCatName val="0"/>
          <c:showSerName val="0"/>
          <c:showPercent val="0"/>
          <c:showBubbleSize val="0"/>
        </c:dLbls>
        <c:hiLowLines>
          <c:spPr>
            <a:ln w="0">
              <a:noFill/>
            </a:ln>
          </c:spPr>
        </c:hiLowLines>
        <c:marker val="1"/>
        <c:smooth val="0"/>
        <c:axId val="63562840"/>
        <c:axId val="81275316"/>
      </c:lineChart>
      <c:catAx>
        <c:axId val="63562840"/>
        <c:scaling>
          <c:orientation val="minMax"/>
        </c:scaling>
        <c:delete val="0"/>
        <c:axPos val="b"/>
        <c:title>
          <c:tx>
            <c:rich>
              <a:bodyPr rot="0"/>
              <a:lstStyle/>
              <a:p>
                <a:pPr>
                  <a:defRPr lang="de-DE" sz="900" b="0" strike="noStrike" spc="-1">
                    <a:solidFill>
                      <a:srgbClr val="000000"/>
                    </a:solidFill>
                    <a:latin typeface="Arial"/>
                  </a:defRPr>
                </a:pPr>
                <a:r>
                  <a:rPr lang="de-DE" sz="900" b="0" strike="noStrike" spc="-1">
                    <a:solidFill>
                      <a:srgbClr val="000000"/>
                    </a:solidFill>
                    <a:latin typeface="Arial"/>
                  </a:rPr>
                  <a:t>Oktav-Bänder</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sz="1000" b="1" strike="noStrike" spc="-1">
                <a:solidFill>
                  <a:srgbClr val="000000"/>
                </a:solidFill>
                <a:latin typeface="Arial"/>
              </a:defRPr>
            </a:pPr>
            <a:endParaRPr lang="de-DE"/>
          </a:p>
        </c:txPr>
        <c:crossAx val="81275316"/>
        <c:crosses val="autoZero"/>
        <c:auto val="1"/>
        <c:lblAlgn val="ctr"/>
        <c:lblOffset val="100"/>
        <c:noMultiLvlLbl val="0"/>
      </c:catAx>
      <c:valAx>
        <c:axId val="81275316"/>
        <c:scaling>
          <c:orientation val="minMax"/>
          <c:min val="20"/>
        </c:scaling>
        <c:delete val="0"/>
        <c:axPos val="l"/>
        <c:majorGridlines>
          <c:spPr>
            <a:ln w="0">
              <a:solidFill>
                <a:srgbClr val="B3B3B3"/>
              </a:solidFill>
            </a:ln>
          </c:spPr>
        </c:majorGridlines>
        <c:minorGridlines>
          <c:spPr>
            <a:ln w="0">
              <a:solidFill>
                <a:srgbClr val="DDDDDD"/>
              </a:solidFill>
            </a:ln>
          </c:spPr>
        </c:minorGridlines>
        <c:title>
          <c:tx>
            <c:rich>
              <a:bodyPr rot="-5400000"/>
              <a:lstStyle/>
              <a:p>
                <a:pPr>
                  <a:defRPr lang="de-DE" sz="900" b="1" strike="noStrike" spc="-1">
                    <a:solidFill>
                      <a:srgbClr val="000000"/>
                    </a:solidFill>
                    <a:latin typeface="Arial"/>
                  </a:defRPr>
                </a:pPr>
                <a:r>
                  <a:rPr lang="de-DE" sz="900" b="1" i="0" u="none" strike="noStrike" kern="1200" spc="-1" baseline="0">
                    <a:solidFill>
                      <a:srgbClr val="000000"/>
                    </a:solidFill>
                    <a:latin typeface="Arial"/>
                  </a:rPr>
                  <a:t>Background  Noise Level 
dB SPL</a:t>
                </a:r>
              </a:p>
            </c:rich>
          </c:tx>
          <c:overlay val="0"/>
          <c:spPr>
            <a:noFill/>
            <a:ln w="0">
              <a:noFill/>
            </a:ln>
          </c:spPr>
        </c:title>
        <c:numFmt formatCode="0.0" sourceLinked="0"/>
        <c:majorTickMark val="out"/>
        <c:minorTickMark val="none"/>
        <c:tickLblPos val="nextTo"/>
        <c:spPr>
          <a:ln w="0">
            <a:solidFill>
              <a:srgbClr val="B3B3B3"/>
            </a:solidFill>
          </a:ln>
        </c:spPr>
        <c:txPr>
          <a:bodyPr/>
          <a:lstStyle/>
          <a:p>
            <a:pPr>
              <a:defRPr sz="1000" b="0" strike="noStrike" spc="-1">
                <a:solidFill>
                  <a:srgbClr val="000000"/>
                </a:solidFill>
                <a:latin typeface="Arial"/>
              </a:defRPr>
            </a:pPr>
            <a:endParaRPr lang="de-DE"/>
          </a:p>
        </c:txPr>
        <c:crossAx val="63562840"/>
        <c:crosses val="autoZero"/>
        <c:crossBetween val="between"/>
      </c:valAx>
      <c:spPr>
        <a:noFill/>
        <a:ln w="0">
          <a:solidFill>
            <a:srgbClr val="B3B3B3"/>
          </a:solidFill>
        </a:ln>
      </c:spPr>
    </c:plotArea>
    <c:legend>
      <c:legendPos val="t"/>
      <c:overlay val="0"/>
      <c:spPr>
        <a:noFill/>
        <a:ln w="0">
          <a:noFill/>
        </a:ln>
      </c:spPr>
      <c:txPr>
        <a:bodyPr/>
        <a:lstStyle/>
        <a:p>
          <a:pPr>
            <a:defRPr sz="800" b="0" strike="noStrike" spc="-1">
              <a:solidFill>
                <a:srgbClr val="000000"/>
              </a:solidFill>
              <a:latin typeface="Arial"/>
            </a:defRPr>
          </a:pPr>
          <a:endParaRPr lang="de-DE"/>
        </a:p>
      </c:txPr>
    </c:legend>
    <c:plotVisOnly val="1"/>
    <c:dispBlanksAs val="gap"/>
    <c:showDLblsOverMax val="1"/>
  </c:chart>
  <c:spPr>
    <a:solidFill>
      <a:srgbClr val="FFFFFF"/>
    </a:solidFill>
    <a:ln w="0">
      <a:solidFill>
        <a:srgbClr val="808080"/>
      </a:solid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323843</xdr:colOff>
      <xdr:row>38</xdr:row>
      <xdr:rowOff>22412</xdr:rowOff>
    </xdr:from>
    <xdr:to>
      <xdr:col>10</xdr:col>
      <xdr:colOff>582705</xdr:colOff>
      <xdr:row>57</xdr:row>
      <xdr:rowOff>302605</xdr:rowOff>
    </xdr:to>
    <xdr:graphicFrame macro="">
      <xdr:nvGraphicFramePr>
        <xdr:cNvPr id="2" name="Diagramm 2">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800640</xdr:colOff>
      <xdr:row>0</xdr:row>
      <xdr:rowOff>0</xdr:rowOff>
    </xdr:from>
    <xdr:to>
      <xdr:col>10</xdr:col>
      <xdr:colOff>594000</xdr:colOff>
      <xdr:row>3</xdr:row>
      <xdr:rowOff>148680</xdr:rowOff>
    </xdr:to>
    <xdr:pic>
      <xdr:nvPicPr>
        <xdr:cNvPr id="3" name="Image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8250480" y="0"/>
          <a:ext cx="1243080" cy="6534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800640</xdr:colOff>
      <xdr:row>0</xdr:row>
      <xdr:rowOff>0</xdr:rowOff>
    </xdr:from>
    <xdr:to>
      <xdr:col>10</xdr:col>
      <xdr:colOff>594000</xdr:colOff>
      <xdr:row>3</xdr:row>
      <xdr:rowOff>151920</xdr:rowOff>
    </xdr:to>
    <xdr:pic>
      <xdr:nvPicPr>
        <xdr:cNvPr id="2" name="Imag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8420760" y="0"/>
          <a:ext cx="1243080" cy="653400"/>
        </a:xfrm>
        <a:prstGeom prst="rect">
          <a:avLst/>
        </a:prstGeom>
        <a:ln w="0">
          <a:noFill/>
        </a:ln>
      </xdr:spPr>
    </xdr:pic>
    <xdr:clientData/>
  </xdr:twoCellAnchor>
  <xdr:twoCellAnchor editAs="oneCell">
    <xdr:from>
      <xdr:col>1</xdr:col>
      <xdr:colOff>11880</xdr:colOff>
      <xdr:row>12</xdr:row>
      <xdr:rowOff>145800</xdr:rowOff>
    </xdr:from>
    <xdr:to>
      <xdr:col>11</xdr:col>
      <xdr:colOff>5040</xdr:colOff>
      <xdr:row>37</xdr:row>
      <xdr:rowOff>101160</xdr:rowOff>
    </xdr:to>
    <xdr:graphicFrame macro="">
      <xdr:nvGraphicFramePr>
        <xdr:cNvPr id="3" name="Machinery 1">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5845320</xdr:colOff>
      <xdr:row>0</xdr:row>
      <xdr:rowOff>0</xdr:rowOff>
    </xdr:from>
    <xdr:to>
      <xdr:col>1</xdr:col>
      <xdr:colOff>720</xdr:colOff>
      <xdr:row>2</xdr:row>
      <xdr:rowOff>24270</xdr:rowOff>
    </xdr:to>
    <xdr:pic>
      <xdr:nvPicPr>
        <xdr:cNvPr id="2" name="Image 2">
          <a:extLst>
            <a:ext uri="{FF2B5EF4-FFF2-40B4-BE49-F238E27FC236}">
              <a16:creationId xmlns:a16="http://schemas.microsoft.com/office/drawing/2014/main" id="{5E4D7DDF-535C-4B19-8CB7-5E313D191178}"/>
            </a:ext>
          </a:extLst>
        </xdr:cNvPr>
        <xdr:cNvPicPr/>
      </xdr:nvPicPr>
      <xdr:blipFill>
        <a:blip xmlns:r="http://schemas.openxmlformats.org/officeDocument/2006/relationships" r:embed="rId1"/>
        <a:stretch/>
      </xdr:blipFill>
      <xdr:spPr>
        <a:xfrm>
          <a:off x="5845320" y="0"/>
          <a:ext cx="365700" cy="348120"/>
        </a:xfrm>
        <a:prstGeom prst="rect">
          <a:avLst/>
        </a:prstGeom>
        <a:ln w="0">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ifbsoft.d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73"/>
  <sheetViews>
    <sheetView zoomScale="85" zoomScaleNormal="85" workbookViewId="0">
      <selection activeCell="B12" sqref="B12"/>
    </sheetView>
  </sheetViews>
  <sheetFormatPr baseColWidth="10" defaultColWidth="11.5703125" defaultRowHeight="12.75" x14ac:dyDescent="0.2"/>
  <cols>
    <col min="1" max="1" width="5" customWidth="1"/>
    <col min="2" max="2" width="34" customWidth="1"/>
    <col min="3" max="3" width="12.42578125" bestFit="1" customWidth="1"/>
    <col min="10" max="11" width="9" customWidth="1"/>
    <col min="13" max="13" width="9.42578125" customWidth="1"/>
    <col min="14" max="14" width="13.5703125" customWidth="1"/>
    <col min="15" max="15" width="12.5703125" customWidth="1"/>
  </cols>
  <sheetData>
    <row r="1" spans="2:11" ht="15" x14ac:dyDescent="0.25">
      <c r="B1" s="1" t="s">
        <v>26</v>
      </c>
      <c r="C1" s="2">
        <v>25</v>
      </c>
      <c r="D1" s="80" t="s">
        <v>29</v>
      </c>
      <c r="E1" s="80"/>
      <c r="F1" s="80"/>
      <c r="G1" s="80"/>
      <c r="H1" s="80"/>
      <c r="I1" s="80"/>
      <c r="J1" s="1"/>
      <c r="K1" s="1"/>
    </row>
    <row r="2" spans="2:11" x14ac:dyDescent="0.2">
      <c r="B2" s="1" t="s">
        <v>27</v>
      </c>
      <c r="C2" s="2">
        <v>1000</v>
      </c>
      <c r="D2" s="1"/>
      <c r="E2" s="1"/>
      <c r="F2" s="1"/>
      <c r="G2" s="1"/>
      <c r="H2" s="1"/>
      <c r="I2" s="1"/>
      <c r="J2" s="1"/>
      <c r="K2" s="1"/>
    </row>
    <row r="3" spans="2:11" x14ac:dyDescent="0.2">
      <c r="B3" s="1" t="s">
        <v>28</v>
      </c>
      <c r="C3" s="3" t="s">
        <v>0</v>
      </c>
      <c r="D3" s="3" t="s">
        <v>1</v>
      </c>
      <c r="E3" s="3" t="s">
        <v>2</v>
      </c>
      <c r="F3" s="3" t="s">
        <v>3</v>
      </c>
      <c r="G3" s="3" t="s">
        <v>4</v>
      </c>
      <c r="H3" s="3" t="s">
        <v>5</v>
      </c>
      <c r="I3" s="3" t="s">
        <v>6</v>
      </c>
      <c r="J3" s="4"/>
      <c r="K3" s="1"/>
    </row>
    <row r="4" spans="2:11" x14ac:dyDescent="0.2">
      <c r="B4" s="1" t="s">
        <v>7</v>
      </c>
      <c r="C4" s="5">
        <v>1</v>
      </c>
      <c r="D4" s="5">
        <v>1</v>
      </c>
      <c r="E4" s="5">
        <v>1</v>
      </c>
      <c r="F4" s="5">
        <v>1</v>
      </c>
      <c r="G4" s="5">
        <v>1</v>
      </c>
      <c r="H4" s="5">
        <v>1</v>
      </c>
      <c r="I4" s="5">
        <v>1</v>
      </c>
      <c r="J4" s="6"/>
      <c r="K4" s="1"/>
    </row>
    <row r="5" spans="2:11" ht="13.5" x14ac:dyDescent="0.25">
      <c r="B5" s="7" t="s">
        <v>30</v>
      </c>
      <c r="C5" s="3" t="s">
        <v>0</v>
      </c>
      <c r="D5" s="3" t="s">
        <v>1</v>
      </c>
      <c r="E5" s="3" t="s">
        <v>2</v>
      </c>
      <c r="F5" s="3" t="s">
        <v>3</v>
      </c>
      <c r="G5" s="62" t="s">
        <v>4</v>
      </c>
      <c r="H5" s="3" t="s">
        <v>5</v>
      </c>
      <c r="I5" s="3" t="s">
        <v>6</v>
      </c>
      <c r="J5" s="8" t="s">
        <v>9</v>
      </c>
      <c r="K5" s="8" t="s">
        <v>10</v>
      </c>
    </row>
    <row r="6" spans="2:11" x14ac:dyDescent="0.2">
      <c r="B6" s="9" t="s">
        <v>31</v>
      </c>
      <c r="C6" s="10">
        <v>55</v>
      </c>
      <c r="D6" s="10">
        <v>65.3</v>
      </c>
      <c r="E6" s="10">
        <v>69</v>
      </c>
      <c r="F6" s="10">
        <v>63</v>
      </c>
      <c r="G6" s="10">
        <v>55.8</v>
      </c>
      <c r="H6" s="10">
        <v>49.8</v>
      </c>
      <c r="I6" s="10">
        <v>44.5</v>
      </c>
      <c r="J6" s="11">
        <f>K6+3.1</f>
        <v>71.5</v>
      </c>
      <c r="K6" s="11">
        <v>68.400000000000006</v>
      </c>
    </row>
    <row r="7" spans="2:11" x14ac:dyDescent="0.2">
      <c r="B7" s="9" t="s">
        <v>32</v>
      </c>
      <c r="C7" s="10">
        <v>60</v>
      </c>
      <c r="D7" s="10">
        <v>69.5</v>
      </c>
      <c r="E7" s="10">
        <v>74.900000000000006</v>
      </c>
      <c r="F7" s="10">
        <v>71.900000000000006</v>
      </c>
      <c r="G7" s="10">
        <v>63.8</v>
      </c>
      <c r="H7" s="10">
        <v>57.3</v>
      </c>
      <c r="I7" s="10">
        <v>48.4</v>
      </c>
      <c r="J7" s="11">
        <f>K7+2.2</f>
        <v>77.7</v>
      </c>
      <c r="K7" s="11">
        <v>75.5</v>
      </c>
    </row>
    <row r="8" spans="2:11" x14ac:dyDescent="0.2">
      <c r="B8" s="9" t="s">
        <v>33</v>
      </c>
      <c r="C8" s="10">
        <v>64</v>
      </c>
      <c r="D8" s="10">
        <v>72.099999999999994</v>
      </c>
      <c r="E8" s="10">
        <v>79.599999999999994</v>
      </c>
      <c r="F8" s="10">
        <v>80.2</v>
      </c>
      <c r="G8" s="10">
        <v>72.900000000000006</v>
      </c>
      <c r="H8" s="10">
        <v>65.900000000000006</v>
      </c>
      <c r="I8" s="10">
        <v>54.8</v>
      </c>
      <c r="J8" s="11">
        <f>K8+1.2</f>
        <v>83.8</v>
      </c>
      <c r="K8" s="11">
        <v>82.6</v>
      </c>
    </row>
    <row r="9" spans="2:11" ht="13.5" thickBot="1" x14ac:dyDescent="0.25">
      <c r="B9" s="67" t="s">
        <v>34</v>
      </c>
      <c r="C9" s="68">
        <v>65</v>
      </c>
      <c r="D9" s="68">
        <v>73.099999999999994</v>
      </c>
      <c r="E9" s="68">
        <v>84</v>
      </c>
      <c r="F9" s="68">
        <v>89.3</v>
      </c>
      <c r="G9" s="68">
        <v>82.4</v>
      </c>
      <c r="H9" s="68">
        <v>74.900000000000006</v>
      </c>
      <c r="I9" s="69">
        <v>64.099999999999994</v>
      </c>
      <c r="J9" s="11">
        <f>K9+0.3</f>
        <v>91.2</v>
      </c>
      <c r="K9" s="11">
        <v>90.9</v>
      </c>
    </row>
    <row r="10" spans="2:11" ht="13.5" thickTop="1" x14ac:dyDescent="0.2">
      <c r="B10" s="9" t="s">
        <v>35</v>
      </c>
      <c r="C10" s="54">
        <v>63.100003960810952</v>
      </c>
      <c r="D10" s="54">
        <v>79.642208372414615</v>
      </c>
      <c r="E10" s="54">
        <v>80.663385901733378</v>
      </c>
      <c r="F10" s="54">
        <v>77.431217954874128</v>
      </c>
      <c r="G10" s="54">
        <v>72.413298159124636</v>
      </c>
      <c r="H10" s="54">
        <v>68.408761542773988</v>
      </c>
      <c r="I10" s="54">
        <v>63.573227937086997</v>
      </c>
      <c r="J10" s="11">
        <v>84.7</v>
      </c>
      <c r="K10" s="50">
        <v>82</v>
      </c>
    </row>
    <row r="11" spans="2:11" x14ac:dyDescent="0.2">
      <c r="B11" s="12"/>
      <c r="C11" s="13"/>
      <c r="D11" s="13"/>
      <c r="E11" s="13"/>
      <c r="F11" s="13"/>
      <c r="G11" s="13"/>
      <c r="H11" s="13"/>
      <c r="I11" s="13"/>
      <c r="J11" s="12"/>
      <c r="K11" s="12"/>
    </row>
    <row r="12" spans="2:11" x14ac:dyDescent="0.2">
      <c r="B12" s="7" t="s">
        <v>36</v>
      </c>
      <c r="C12" s="3" t="s">
        <v>0</v>
      </c>
      <c r="D12" s="3" t="s">
        <v>1</v>
      </c>
      <c r="E12" s="3" t="s">
        <v>2</v>
      </c>
      <c r="F12" s="3" t="s">
        <v>3</v>
      </c>
      <c r="G12" s="3" t="s">
        <v>4</v>
      </c>
      <c r="H12" s="3" t="s">
        <v>5</v>
      </c>
      <c r="I12" s="3" t="s">
        <v>6</v>
      </c>
      <c r="J12" s="8" t="s">
        <v>9</v>
      </c>
      <c r="K12" s="8" t="s">
        <v>10</v>
      </c>
    </row>
    <row r="13" spans="2:11" x14ac:dyDescent="0.2">
      <c r="B13" s="9" t="s">
        <v>31</v>
      </c>
      <c r="C13" s="66">
        <f t="shared" ref="C13:I13" si="0">C6+10*LOG10(4/(0.161*$C2/C4))+10*LOG10($C1)</f>
        <v>52.9317412396815</v>
      </c>
      <c r="D13" s="66">
        <f t="shared" si="0"/>
        <v>63.231741239681497</v>
      </c>
      <c r="E13" s="66">
        <f t="shared" si="0"/>
        <v>66.9317412396815</v>
      </c>
      <c r="F13" s="66">
        <f t="shared" si="0"/>
        <v>60.9317412396815</v>
      </c>
      <c r="G13" s="66">
        <f t="shared" si="0"/>
        <v>53.731741239681497</v>
      </c>
      <c r="H13" s="66">
        <f t="shared" si="0"/>
        <v>47.731741239681497</v>
      </c>
      <c r="I13" s="66">
        <f t="shared" si="0"/>
        <v>42.431741239681507</v>
      </c>
      <c r="J13" s="14">
        <f>(10*(LOG10(J15)))+120</f>
        <v>69.438411321243933</v>
      </c>
      <c r="K13" s="14">
        <f>(10*(LOG10(J17)))+120</f>
        <v>66.33025666349161</v>
      </c>
    </row>
    <row r="14" spans="2:11" hidden="1" x14ac:dyDescent="0.2">
      <c r="B14" s="9" t="s">
        <v>11</v>
      </c>
      <c r="C14" s="15">
        <f t="shared" ref="C14:I14" si="1">(POWER(10,(C13/10)))*(POWER(10,(-12)))</f>
        <v>1.9641476150114176E-7</v>
      </c>
      <c r="D14" s="15">
        <f t="shared" si="1"/>
        <v>2.104622087821134E-6</v>
      </c>
      <c r="E14" s="15">
        <f t="shared" si="1"/>
        <v>4.933715743629087E-6</v>
      </c>
      <c r="F14" s="15">
        <f t="shared" si="1"/>
        <v>1.2392933633347083E-6</v>
      </c>
      <c r="G14" s="15">
        <f t="shared" si="1"/>
        <v>2.3614248218668402E-7</v>
      </c>
      <c r="H14" s="15">
        <f t="shared" si="1"/>
        <v>5.9316309690772351E-8</v>
      </c>
      <c r="I14" s="15">
        <f t="shared" si="1"/>
        <v>1.7505484045120868E-8</v>
      </c>
      <c r="J14" s="16"/>
      <c r="K14" s="16"/>
    </row>
    <row r="15" spans="2:11" hidden="1" x14ac:dyDescent="0.2">
      <c r="B15" s="9" t="s">
        <v>12</v>
      </c>
      <c r="C15" s="15">
        <v>-16.100000000000001</v>
      </c>
      <c r="D15" s="15">
        <v>-8.6</v>
      </c>
      <c r="E15" s="15">
        <v>-3.2</v>
      </c>
      <c r="F15" s="15">
        <v>0</v>
      </c>
      <c r="G15" s="15">
        <v>1.2</v>
      </c>
      <c r="H15" s="15">
        <v>1</v>
      </c>
      <c r="I15" s="15">
        <v>-1.1000000000000001</v>
      </c>
      <c r="J15" s="17">
        <f>SUM(C14:I14)</f>
        <v>8.7870102322086477E-6</v>
      </c>
      <c r="K15" s="17"/>
    </row>
    <row r="16" spans="2:11" hidden="1" x14ac:dyDescent="0.2">
      <c r="B16" s="9" t="s">
        <v>13</v>
      </c>
      <c r="C16" s="15">
        <f t="shared" ref="C16:I16" si="2">C13+C15</f>
        <v>36.831741239681499</v>
      </c>
      <c r="D16" s="15">
        <f t="shared" si="2"/>
        <v>54.631741239681496</v>
      </c>
      <c r="E16" s="15">
        <f t="shared" si="2"/>
        <v>63.731741239681497</v>
      </c>
      <c r="F16" s="15">
        <f t="shared" si="2"/>
        <v>60.9317412396815</v>
      </c>
      <c r="G16" s="15">
        <f t="shared" si="2"/>
        <v>54.9317412396815</v>
      </c>
      <c r="H16" s="15">
        <f t="shared" si="2"/>
        <v>48.731741239681497</v>
      </c>
      <c r="I16" s="15">
        <f t="shared" si="2"/>
        <v>41.331741239681506</v>
      </c>
      <c r="J16" s="17"/>
      <c r="K16" s="17"/>
    </row>
    <row r="17" spans="2:22" hidden="1" x14ac:dyDescent="0.2">
      <c r="B17" s="18" t="s">
        <v>14</v>
      </c>
      <c r="C17" s="15">
        <f t="shared" ref="C17:I17" si="3">(POWER(10,(C16/10)))*(POWER(10,(-12)))</f>
        <v>4.8214106622900047E-9</v>
      </c>
      <c r="D17" s="15">
        <f t="shared" si="3"/>
        <v>2.9051872129639674E-7</v>
      </c>
      <c r="E17" s="15">
        <f t="shared" si="3"/>
        <v>2.361424821866843E-6</v>
      </c>
      <c r="F17" s="15">
        <f t="shared" si="3"/>
        <v>1.2392933633347083E-6</v>
      </c>
      <c r="G17" s="15">
        <f t="shared" si="3"/>
        <v>3.1129641840203277E-7</v>
      </c>
      <c r="H17" s="15">
        <f t="shared" si="3"/>
        <v>7.4674809603566E-8</v>
      </c>
      <c r="I17" s="15">
        <f t="shared" si="3"/>
        <v>1.3588581515214632E-8</v>
      </c>
      <c r="J17" s="17">
        <f>SUM(C17:I17)</f>
        <v>4.2956181266810517E-6</v>
      </c>
      <c r="K17" s="17"/>
    </row>
    <row r="18" spans="2:22" x14ac:dyDescent="0.2">
      <c r="B18" s="9" t="s">
        <v>37</v>
      </c>
      <c r="C18" s="65">
        <f t="shared" ref="C18:I18" si="4">C7+10*LOG10(4/(0.161*$C2/C4))+10*LOG10($C1)</f>
        <v>57.9317412396815</v>
      </c>
      <c r="D18" s="65">
        <f t="shared" si="4"/>
        <v>67.4317412396815</v>
      </c>
      <c r="E18" s="65">
        <f t="shared" si="4"/>
        <v>72.831741239681506</v>
      </c>
      <c r="F18" s="65">
        <f t="shared" si="4"/>
        <v>69.831741239681506</v>
      </c>
      <c r="G18" s="65">
        <f t="shared" si="4"/>
        <v>61.731741239681497</v>
      </c>
      <c r="H18" s="65">
        <f>H7+10*LOG10(4/(0.161*$C2/H4))+10*LOG10($C1)</f>
        <v>55.231741239681497</v>
      </c>
      <c r="I18" s="65">
        <f t="shared" si="4"/>
        <v>46.331741239681506</v>
      </c>
      <c r="J18" s="14">
        <f>(10*(LOG10(J20)))+120</f>
        <v>75.662923654776947</v>
      </c>
      <c r="K18" s="14">
        <f>(10*(LOG10(J22)))+120</f>
        <v>73.424978328416017</v>
      </c>
    </row>
    <row r="19" spans="2:22" hidden="1" x14ac:dyDescent="0.2">
      <c r="B19" s="9"/>
      <c r="C19" s="15">
        <f t="shared" ref="C19:I19" si="5">(POWER(10,(C18/10)))*(POWER(10,(-12)))</f>
        <v>6.2111801242236015E-7</v>
      </c>
      <c r="D19" s="15">
        <f t="shared" si="5"/>
        <v>5.5357201126319674E-6</v>
      </c>
      <c r="E19" s="15">
        <f t="shared" si="5"/>
        <v>1.919438156840739E-5</v>
      </c>
      <c r="F19" s="15">
        <f t="shared" si="5"/>
        <v>9.6199789994564321E-6</v>
      </c>
      <c r="G19" s="15">
        <f t="shared" si="5"/>
        <v>1.489958334794714E-6</v>
      </c>
      <c r="H19" s="15">
        <f t="shared" si="5"/>
        <v>3.3356012196910066E-7</v>
      </c>
      <c r="I19" s="15">
        <f t="shared" si="5"/>
        <v>4.2970867758940246E-8</v>
      </c>
      <c r="J19" s="16"/>
      <c r="K19" s="16"/>
      <c r="O19" s="52"/>
      <c r="P19" s="52"/>
      <c r="Q19" s="52"/>
      <c r="R19" s="52"/>
      <c r="S19" s="52"/>
      <c r="T19" s="52"/>
      <c r="U19" s="52"/>
      <c r="V19" s="52"/>
    </row>
    <row r="20" spans="2:22" hidden="1" x14ac:dyDescent="0.2">
      <c r="B20" s="9"/>
      <c r="C20" s="15">
        <v>-16.100000000000001</v>
      </c>
      <c r="D20" s="15">
        <v>-8.6</v>
      </c>
      <c r="E20" s="15">
        <v>-3.2</v>
      </c>
      <c r="F20" s="15">
        <v>0</v>
      </c>
      <c r="G20" s="15">
        <v>1.2</v>
      </c>
      <c r="H20" s="15">
        <v>1</v>
      </c>
      <c r="I20" s="15">
        <v>-1.1000000000000001</v>
      </c>
      <c r="J20" s="17">
        <f>SUM(C19:I19)</f>
        <v>3.6837688017440905E-5</v>
      </c>
      <c r="K20" s="17"/>
      <c r="O20" s="52"/>
      <c r="P20" s="52"/>
      <c r="Q20" s="52"/>
      <c r="R20" s="52"/>
      <c r="S20" s="52"/>
      <c r="T20" s="52"/>
      <c r="U20" s="52"/>
      <c r="V20" s="52"/>
    </row>
    <row r="21" spans="2:22" hidden="1" x14ac:dyDescent="0.2">
      <c r="B21" s="9"/>
      <c r="C21" s="15">
        <f t="shared" ref="C21:I21" si="6">C18+C20</f>
        <v>41.831741239681499</v>
      </c>
      <c r="D21" s="15">
        <f t="shared" si="6"/>
        <v>58.831741239681499</v>
      </c>
      <c r="E21" s="15">
        <f t="shared" si="6"/>
        <v>69.631741239681503</v>
      </c>
      <c r="F21" s="15">
        <f t="shared" si="6"/>
        <v>69.831741239681506</v>
      </c>
      <c r="G21" s="15">
        <f t="shared" si="6"/>
        <v>62.9317412396815</v>
      </c>
      <c r="H21" s="15">
        <f t="shared" si="6"/>
        <v>56.231741239681497</v>
      </c>
      <c r="I21" s="15">
        <f t="shared" si="6"/>
        <v>45.231741239681504</v>
      </c>
      <c r="J21" s="17"/>
      <c r="K21" s="17"/>
      <c r="O21" s="52"/>
      <c r="P21" s="52"/>
      <c r="Q21" s="52"/>
      <c r="R21" s="52"/>
      <c r="S21" s="52"/>
      <c r="T21" s="52"/>
      <c r="U21" s="52"/>
      <c r="V21" s="52"/>
    </row>
    <row r="22" spans="2:22" hidden="1" x14ac:dyDescent="0.2">
      <c r="B22" s="9"/>
      <c r="C22" s="15">
        <f t="shared" ref="C22:I22" si="7">(POWER(10,(C21/10)))*(POWER(10,(-12)))</f>
        <v>1.524663922785732E-8</v>
      </c>
      <c r="D22" s="15">
        <f t="shared" si="7"/>
        <v>7.6414209367228712E-7</v>
      </c>
      <c r="E22" s="15">
        <f t="shared" si="7"/>
        <v>9.1870086221627714E-6</v>
      </c>
      <c r="F22" s="15">
        <f t="shared" si="7"/>
        <v>9.6199789994564321E-6</v>
      </c>
      <c r="G22" s="15">
        <f t="shared" si="7"/>
        <v>1.9641476150114163E-6</v>
      </c>
      <c r="H22" s="15">
        <f t="shared" si="7"/>
        <v>4.1992731390806381E-7</v>
      </c>
      <c r="I22" s="15">
        <f t="shared" si="7"/>
        <v>3.3356012196910154E-8</v>
      </c>
      <c r="J22" s="17">
        <f>SUM(C22:I22)</f>
        <v>2.2003807295635739E-5</v>
      </c>
      <c r="K22" s="17"/>
      <c r="O22" s="52"/>
      <c r="P22" s="52"/>
      <c r="Q22" s="52"/>
      <c r="R22" s="52"/>
      <c r="S22" s="52"/>
      <c r="T22" s="52"/>
      <c r="U22" s="52"/>
      <c r="V22" s="52"/>
    </row>
    <row r="23" spans="2:22" x14ac:dyDescent="0.2">
      <c r="B23" s="9" t="s">
        <v>33</v>
      </c>
      <c r="C23" s="63">
        <f t="shared" ref="C23:I23" si="8">C8+10*LOG10(4/(0.161*$C2/C4))+10*LOG10($C1)</f>
        <v>61.9317412396815</v>
      </c>
      <c r="D23" s="63">
        <f t="shared" si="8"/>
        <v>70.031741239681494</v>
      </c>
      <c r="E23" s="63">
        <f t="shared" si="8"/>
        <v>77.531741239681494</v>
      </c>
      <c r="F23" s="63">
        <f t="shared" si="8"/>
        <v>78.131741239681503</v>
      </c>
      <c r="G23" s="63">
        <f t="shared" si="8"/>
        <v>70.831741239681506</v>
      </c>
      <c r="H23" s="63">
        <f t="shared" si="8"/>
        <v>63.831741239681506</v>
      </c>
      <c r="I23" s="63">
        <f t="shared" si="8"/>
        <v>52.731741239681497</v>
      </c>
      <c r="J23" s="14">
        <f>(10*(LOG10(J25)))+120</f>
        <v>81.703616178170435</v>
      </c>
      <c r="K23" s="14">
        <f>(10*(LOG10(J27)))+120</f>
        <v>80.520531164001568</v>
      </c>
    </row>
    <row r="24" spans="2:22" hidden="1" x14ac:dyDescent="0.2">
      <c r="B24" s="9"/>
      <c r="C24" s="15">
        <f t="shared" ref="C24:I24" si="9">(POWER(10,(C23/10)))*(POWER(10,(-12)))</f>
        <v>1.5601779077699274E-6</v>
      </c>
      <c r="D24" s="15">
        <f t="shared" si="9"/>
        <v>1.0073354641980919E-5</v>
      </c>
      <c r="E24" s="15">
        <f t="shared" si="9"/>
        <v>5.6646635984839051E-5</v>
      </c>
      <c r="F24" s="15">
        <f t="shared" si="9"/>
        <v>6.5039040251608794E-5</v>
      </c>
      <c r="G24" s="15">
        <f t="shared" si="9"/>
        <v>1.2110836023341917E-5</v>
      </c>
      <c r="H24" s="15">
        <f t="shared" si="9"/>
        <v>2.4164294720141726E-6</v>
      </c>
      <c r="I24" s="15">
        <f t="shared" si="9"/>
        <v>1.8757464101875866E-7</v>
      </c>
      <c r="J24" s="16"/>
      <c r="K24" s="16"/>
    </row>
    <row r="25" spans="2:22" hidden="1" x14ac:dyDescent="0.2">
      <c r="B25" s="9"/>
      <c r="C25" s="15">
        <v>-16.100000000000001</v>
      </c>
      <c r="D25" s="15">
        <v>-8.6</v>
      </c>
      <c r="E25" s="15">
        <v>-3.2</v>
      </c>
      <c r="F25" s="15">
        <v>0</v>
      </c>
      <c r="G25" s="15">
        <v>1.2</v>
      </c>
      <c r="H25" s="15">
        <v>1</v>
      </c>
      <c r="I25" s="15">
        <v>-1.1000000000000001</v>
      </c>
      <c r="J25" s="17">
        <f>SUM(C24:I24)</f>
        <v>1.4803404892257352E-4</v>
      </c>
      <c r="K25" s="17"/>
    </row>
    <row r="26" spans="2:22" hidden="1" x14ac:dyDescent="0.2">
      <c r="B26" s="9"/>
      <c r="C26" s="15">
        <f t="shared" ref="C26:I26" si="10">C23+C25</f>
        <v>45.831741239681499</v>
      </c>
      <c r="D26" s="15">
        <f t="shared" si="10"/>
        <v>61.431741239681493</v>
      </c>
      <c r="E26" s="15">
        <f t="shared" si="10"/>
        <v>74.331741239681492</v>
      </c>
      <c r="F26" s="15">
        <f t="shared" si="10"/>
        <v>78.131741239681503</v>
      </c>
      <c r="G26" s="15">
        <f t="shared" si="10"/>
        <v>72.031741239681509</v>
      </c>
      <c r="H26" s="15">
        <f t="shared" si="10"/>
        <v>64.831741239681506</v>
      </c>
      <c r="I26" s="15">
        <f t="shared" si="10"/>
        <v>51.631741239681496</v>
      </c>
      <c r="J26" s="17"/>
      <c r="K26" s="17"/>
    </row>
    <row r="27" spans="2:22" hidden="1" x14ac:dyDescent="0.2">
      <c r="B27" s="9"/>
      <c r="C27" s="15">
        <f t="shared" ref="C27:I27" si="11">(POWER(10,(C26/10)))*(POWER(10,(-12)))</f>
        <v>3.8297826202576559E-8</v>
      </c>
      <c r="D27" s="15">
        <f t="shared" si="11"/>
        <v>1.3905100239554903E-6</v>
      </c>
      <c r="E27" s="15">
        <f t="shared" si="11"/>
        <v>2.7112784611190388E-5</v>
      </c>
      <c r="F27" s="15">
        <f t="shared" si="11"/>
        <v>6.5039040251608794E-5</v>
      </c>
      <c r="G27" s="15">
        <f t="shared" si="11"/>
        <v>1.59651911973222E-5</v>
      </c>
      <c r="H27" s="15">
        <f t="shared" si="11"/>
        <v>3.0421044681270013E-6</v>
      </c>
      <c r="I27" s="15">
        <f t="shared" si="11"/>
        <v>1.4560427424347324E-7</v>
      </c>
      <c r="J27" s="17">
        <f>SUM(C27:I27)</f>
        <v>1.1273353265264991E-4</v>
      </c>
      <c r="K27" s="17"/>
    </row>
    <row r="28" spans="2:22" ht="13.5" thickBot="1" x14ac:dyDescent="0.25">
      <c r="B28" s="67" t="s">
        <v>34</v>
      </c>
      <c r="C28" s="70">
        <f t="shared" ref="C28:I28" si="12">C9+10*LOG10(4/(0.161*$C2/C4))+10*LOG10($C1)</f>
        <v>62.9317412396815</v>
      </c>
      <c r="D28" s="70">
        <f t="shared" si="12"/>
        <v>71.031741239681494</v>
      </c>
      <c r="E28" s="70">
        <f t="shared" si="12"/>
        <v>81.9317412396815</v>
      </c>
      <c r="F28" s="70">
        <f t="shared" si="12"/>
        <v>87.231741239681497</v>
      </c>
      <c r="G28" s="70">
        <f t="shared" si="12"/>
        <v>80.331741239681506</v>
      </c>
      <c r="H28" s="70">
        <f t="shared" si="12"/>
        <v>72.831741239681506</v>
      </c>
      <c r="I28" s="70">
        <f t="shared" si="12"/>
        <v>62.031741239681494</v>
      </c>
      <c r="J28" s="14">
        <f>(10*(LOG10(J30)))+120</f>
        <v>89.180563241682421</v>
      </c>
      <c r="K28" s="14">
        <f>(10*(LOG10(J32)))+120</f>
        <v>88.88080737218722</v>
      </c>
    </row>
    <row r="29" spans="2:22" hidden="1" x14ac:dyDescent="0.2">
      <c r="B29" s="9"/>
      <c r="C29" s="55">
        <f t="shared" ref="C29:I29" si="13">(POWER(10,(C28/10)))*(POWER(10,(-12)))</f>
        <v>1.9641476150114163E-6</v>
      </c>
      <c r="D29" s="55">
        <f t="shared" si="13"/>
        <v>1.268160214080455E-5</v>
      </c>
      <c r="E29" s="55">
        <f t="shared" si="13"/>
        <v>1.5601779077699282E-4</v>
      </c>
      <c r="F29" s="55">
        <f t="shared" si="13"/>
        <v>5.2865716658532711E-4</v>
      </c>
      <c r="G29" s="55">
        <f t="shared" si="13"/>
        <v>1.0793793967387459E-4</v>
      </c>
      <c r="H29" s="55">
        <f t="shared" si="13"/>
        <v>1.919438156840739E-5</v>
      </c>
      <c r="I29" s="55">
        <f t="shared" si="13"/>
        <v>1.5965191197322126E-6</v>
      </c>
      <c r="J29" s="56"/>
      <c r="K29" s="56"/>
    </row>
    <row r="30" spans="2:22" hidden="1" x14ac:dyDescent="0.2">
      <c r="B30" s="53"/>
      <c r="C30" s="19">
        <v>-16.100000000000001</v>
      </c>
      <c r="D30" s="19">
        <v>-8.6</v>
      </c>
      <c r="E30" s="19">
        <v>-3.2</v>
      </c>
      <c r="F30" s="19">
        <v>0</v>
      </c>
      <c r="G30" s="19">
        <v>1.2</v>
      </c>
      <c r="H30" s="19">
        <v>1</v>
      </c>
      <c r="I30" s="19">
        <v>-1.1000000000000001</v>
      </c>
      <c r="J30" s="21">
        <f>SUM(C29:I29)</f>
        <v>8.2804954748015005E-4</v>
      </c>
      <c r="K30" s="21"/>
    </row>
    <row r="31" spans="2:22" hidden="1" x14ac:dyDescent="0.2">
      <c r="B31" s="9"/>
      <c r="C31" s="19">
        <f t="shared" ref="C31:I31" si="14">C28+C30</f>
        <v>46.831741239681499</v>
      </c>
      <c r="D31" s="19">
        <f t="shared" si="14"/>
        <v>62.431741239681493</v>
      </c>
      <c r="E31" s="19">
        <f t="shared" si="14"/>
        <v>78.731741239681497</v>
      </c>
      <c r="F31" s="19">
        <f t="shared" si="14"/>
        <v>87.231741239681497</v>
      </c>
      <c r="G31" s="19">
        <f t="shared" si="14"/>
        <v>81.531741239681509</v>
      </c>
      <c r="H31" s="19">
        <f t="shared" si="14"/>
        <v>73.831741239681506</v>
      </c>
      <c r="I31" s="19">
        <f t="shared" si="14"/>
        <v>60.931741239681493</v>
      </c>
      <c r="J31" s="21"/>
      <c r="K31" s="21"/>
    </row>
    <row r="32" spans="2:22" hidden="1" x14ac:dyDescent="0.2">
      <c r="B32" s="9"/>
      <c r="C32" s="19">
        <f t="shared" ref="C32:I32" si="15">(POWER(10,(C31/10)))*(POWER(10,(-12)))</f>
        <v>4.8214106622900093E-8</v>
      </c>
      <c r="D32" s="19">
        <f t="shared" si="15"/>
        <v>1.7505484045120814E-6</v>
      </c>
      <c r="E32" s="19">
        <f t="shared" si="15"/>
        <v>7.467480960356611E-5</v>
      </c>
      <c r="F32" s="19">
        <f t="shared" si="15"/>
        <v>5.2865716658532711E-4</v>
      </c>
      <c r="G32" s="19">
        <f t="shared" si="15"/>
        <v>1.4228991632098001E-4</v>
      </c>
      <c r="H32" s="19">
        <f t="shared" si="15"/>
        <v>2.4164294720141708E-5</v>
      </c>
      <c r="I32" s="19">
        <f t="shared" si="15"/>
        <v>1.2392933633347062E-6</v>
      </c>
      <c r="J32" s="21">
        <f>SUM(C32:I32)</f>
        <v>7.7282424310448465E-4</v>
      </c>
      <c r="K32" s="21"/>
    </row>
    <row r="33" spans="2:26" ht="13.5" thickTop="1" x14ac:dyDescent="0.2">
      <c r="B33" s="9" t="s">
        <v>35</v>
      </c>
      <c r="C33" s="64">
        <f t="shared" ref="C33:I33" si="16">C10+10*LOG10(4/(0.161*$C2/C4))+10*LOG10($C1)</f>
        <v>61.031745200492452</v>
      </c>
      <c r="D33" s="64">
        <f t="shared" si="16"/>
        <v>77.573949612096115</v>
      </c>
      <c r="E33" s="64">
        <f t="shared" si="16"/>
        <v>78.595127141414878</v>
      </c>
      <c r="F33" s="64">
        <f t="shared" si="16"/>
        <v>75.362959194555629</v>
      </c>
      <c r="G33" s="64">
        <f t="shared" si="16"/>
        <v>70.345039398806136</v>
      </c>
      <c r="H33" s="64">
        <f t="shared" si="16"/>
        <v>66.340502782455488</v>
      </c>
      <c r="I33" s="64">
        <f t="shared" si="16"/>
        <v>61.504969176768498</v>
      </c>
      <c r="J33" s="14">
        <f>(10*(LOG10(J35)))+120</f>
        <v>82.594897267817572</v>
      </c>
      <c r="K33" s="14">
        <f>(10*(LOG10(J37)))+120</f>
        <v>79.900364328273682</v>
      </c>
    </row>
    <row r="34" spans="2:26" hidden="1" x14ac:dyDescent="0.2">
      <c r="C34" s="15">
        <f t="shared" ref="C34" si="17">(POWER(10,(C33/10)))*(POWER(10,(-12)))</f>
        <v>1.2681613706563184E-6</v>
      </c>
      <c r="D34" s="15">
        <f t="shared" ref="D34" si="18">(POWER(10,(D33/10)))*(POWER(10,(-12)))</f>
        <v>5.7199859391038481E-5</v>
      </c>
      <c r="E34" s="15">
        <f t="shared" ref="E34" si="19">(POWER(10,(E33/10)))*(POWER(10,(-12)))</f>
        <v>7.2362358633479192E-5</v>
      </c>
      <c r="F34" s="15">
        <f t="shared" ref="F34" si="20">(POWER(10,(F33/10)))*(POWER(10,(-12)))</f>
        <v>3.4379212109203334E-5</v>
      </c>
      <c r="G34" s="15">
        <f t="shared" ref="G34" si="21">(POWER(10,(G33/10)))*(POWER(10,(-12)))</f>
        <v>1.082689537145188E-5</v>
      </c>
      <c r="H34" s="15">
        <f t="shared" ref="H34" si="22">(POWER(10,(H33/10)))*(POWER(10,(-12)))</f>
        <v>4.3057645541623393E-6</v>
      </c>
      <c r="I34" s="15">
        <f t="shared" ref="I34" si="23">(POWER(10,(I33/10)))*(POWER(10,(-12)))</f>
        <v>1.414154688338437E-6</v>
      </c>
      <c r="J34" s="17"/>
      <c r="K34" s="17"/>
    </row>
    <row r="35" spans="2:26" hidden="1" x14ac:dyDescent="0.2">
      <c r="C35" s="15">
        <v>-16.100000000000001</v>
      </c>
      <c r="D35" s="15">
        <v>-8.6</v>
      </c>
      <c r="E35" s="15">
        <v>-3.2</v>
      </c>
      <c r="F35" s="15">
        <v>0</v>
      </c>
      <c r="G35" s="15">
        <v>1.2</v>
      </c>
      <c r="H35" s="15">
        <v>1</v>
      </c>
      <c r="I35" s="15">
        <v>-1.1000000000000001</v>
      </c>
      <c r="J35" s="17">
        <f>SUM(C34:I34)</f>
        <v>1.8175640611832998E-4</v>
      </c>
      <c r="K35" s="17"/>
    </row>
    <row r="36" spans="2:26" hidden="1" x14ac:dyDescent="0.2">
      <c r="C36" s="51">
        <f>C33+C35</f>
        <v>44.93174520049245</v>
      </c>
      <c r="D36" s="51">
        <f t="shared" ref="D36:I36" si="24">D33+D35</f>
        <v>68.973949612096121</v>
      </c>
      <c r="E36" s="51">
        <f t="shared" si="24"/>
        <v>75.395127141414875</v>
      </c>
      <c r="F36" s="51">
        <f t="shared" si="24"/>
        <v>75.362959194555629</v>
      </c>
      <c r="G36" s="51">
        <f t="shared" si="24"/>
        <v>71.545039398806139</v>
      </c>
      <c r="H36" s="51">
        <f t="shared" si="24"/>
        <v>67.340502782455488</v>
      </c>
      <c r="I36" s="51">
        <f t="shared" si="24"/>
        <v>60.404969176768496</v>
      </c>
      <c r="J36" s="17"/>
      <c r="K36" s="17"/>
    </row>
    <row r="37" spans="2:26" hidden="1" x14ac:dyDescent="0.2">
      <c r="C37" s="15">
        <f>(POWER(10,(C36/10)))*(POWER(10,(-12)))</f>
        <v>3.1129670230774115E-8</v>
      </c>
      <c r="D37" s="15">
        <f t="shared" ref="D37:I37" si="25">(POWER(10,(D36/10)))*(POWER(10,(-12)))</f>
        <v>7.8957785840887022E-6</v>
      </c>
      <c r="E37" s="15">
        <f t="shared" si="25"/>
        <v>3.4634802393426002E-5</v>
      </c>
      <c r="F37" s="15">
        <f t="shared" si="25"/>
        <v>3.4379212109203334E-5</v>
      </c>
      <c r="G37" s="15">
        <f t="shared" si="25"/>
        <v>1.4272627781061651E-5</v>
      </c>
      <c r="H37" s="15">
        <f t="shared" si="25"/>
        <v>5.4206364144375556E-6</v>
      </c>
      <c r="I37" s="15">
        <f t="shared" si="25"/>
        <v>1.0977334992896552E-6</v>
      </c>
      <c r="J37" s="17">
        <f>SUM(C37:I37)</f>
        <v>9.7731920451737687E-5</v>
      </c>
      <c r="K37" s="17"/>
    </row>
    <row r="38" spans="2:26" hidden="1" x14ac:dyDescent="0.2"/>
    <row r="40" spans="2:26" x14ac:dyDescent="0.2">
      <c r="R40" s="52"/>
      <c r="S40" s="58"/>
      <c r="T40" s="58"/>
      <c r="U40" s="58"/>
      <c r="V40" s="58"/>
      <c r="W40" s="58"/>
      <c r="X40" s="58"/>
      <c r="Y40" s="58"/>
      <c r="Z40" s="52"/>
    </row>
    <row r="41" spans="2:26" x14ac:dyDescent="0.2">
      <c r="R41" s="52"/>
      <c r="S41" s="52"/>
      <c r="T41" s="52"/>
      <c r="U41" s="52"/>
      <c r="V41" s="52"/>
      <c r="W41" s="52"/>
      <c r="X41" s="52"/>
      <c r="Y41" s="52"/>
      <c r="Z41" s="52"/>
    </row>
    <row r="42" spans="2:26" x14ac:dyDescent="0.2">
      <c r="R42" s="52"/>
      <c r="S42" s="52"/>
      <c r="T42" s="52"/>
      <c r="U42" s="52"/>
      <c r="V42" s="52"/>
      <c r="W42" s="52"/>
      <c r="X42" s="52"/>
      <c r="Y42" s="52"/>
      <c r="Z42" s="52"/>
    </row>
    <row r="43" spans="2:26" x14ac:dyDescent="0.2">
      <c r="S43" s="59"/>
      <c r="T43" s="59"/>
      <c r="U43" s="59"/>
      <c r="V43" s="59"/>
      <c r="W43" s="59"/>
      <c r="X43" s="59"/>
      <c r="Y43" s="59"/>
    </row>
    <row r="45" spans="2:26" x14ac:dyDescent="0.2">
      <c r="S45" s="52"/>
      <c r="T45" s="52"/>
      <c r="U45" s="52"/>
      <c r="V45" s="52"/>
      <c r="W45" s="52"/>
      <c r="X45" s="52"/>
      <c r="Y45" s="52"/>
      <c r="Z45" s="52"/>
    </row>
    <row r="46" spans="2:26" x14ac:dyDescent="0.2">
      <c r="S46" s="52"/>
      <c r="T46" s="52"/>
      <c r="U46" s="52"/>
      <c r="V46" s="52"/>
      <c r="W46" s="52"/>
      <c r="X46" s="52"/>
      <c r="Y46" s="52"/>
    </row>
    <row r="47" spans="2:26" x14ac:dyDescent="0.2">
      <c r="S47" s="57"/>
      <c r="T47" s="57"/>
      <c r="U47" s="57"/>
      <c r="V47" s="57"/>
      <c r="W47" s="57"/>
      <c r="X47" s="57"/>
      <c r="Y47" s="57"/>
      <c r="Z47" s="52"/>
    </row>
    <row r="48" spans="2:26" x14ac:dyDescent="0.2">
      <c r="S48" s="57"/>
      <c r="T48" s="57"/>
      <c r="U48" s="57"/>
      <c r="V48" s="57"/>
      <c r="W48" s="57"/>
      <c r="X48" s="57"/>
      <c r="Y48" s="57"/>
      <c r="Z48" s="52"/>
    </row>
    <row r="49" spans="2:26" x14ac:dyDescent="0.2">
      <c r="S49" s="60"/>
      <c r="T49" s="60"/>
      <c r="U49" s="60"/>
      <c r="V49" s="60"/>
      <c r="W49" s="60"/>
      <c r="X49" s="60"/>
      <c r="Y49" s="60"/>
      <c r="Z49" s="61"/>
    </row>
    <row r="50" spans="2:26" x14ac:dyDescent="0.2">
      <c r="W50" s="52"/>
    </row>
    <row r="52" spans="2:26" x14ac:dyDescent="0.2">
      <c r="P52" s="52"/>
      <c r="Q52" s="52"/>
      <c r="R52" s="52"/>
      <c r="S52" s="52"/>
      <c r="T52" s="52"/>
      <c r="U52" s="52"/>
      <c r="V52" s="52"/>
      <c r="W52" s="52"/>
    </row>
    <row r="53" spans="2:26" x14ac:dyDescent="0.2">
      <c r="P53" s="52"/>
      <c r="Q53" s="52"/>
      <c r="R53" s="52"/>
      <c r="S53" s="52"/>
      <c r="T53" s="52"/>
      <c r="U53" s="52"/>
      <c r="V53" s="52"/>
      <c r="W53" s="52"/>
    </row>
    <row r="54" spans="2:26" x14ac:dyDescent="0.2">
      <c r="P54" s="52"/>
      <c r="Q54" s="52"/>
      <c r="R54" s="52"/>
      <c r="S54" s="52"/>
      <c r="T54" s="52"/>
      <c r="U54" s="52"/>
      <c r="V54" s="52"/>
      <c r="W54" s="52"/>
    </row>
    <row r="55" spans="2:26" x14ac:dyDescent="0.2">
      <c r="P55" s="52"/>
      <c r="Q55" s="52"/>
      <c r="R55" s="52"/>
      <c r="S55" s="52"/>
      <c r="T55" s="52"/>
      <c r="U55" s="52"/>
      <c r="V55" s="52"/>
      <c r="W55" s="52"/>
    </row>
    <row r="56" spans="2:26" x14ac:dyDescent="0.2">
      <c r="W56" s="52"/>
    </row>
    <row r="58" spans="2:26" ht="27" customHeight="1" x14ac:dyDescent="0.2"/>
    <row r="59" spans="2:26" ht="12.75" customHeight="1" x14ac:dyDescent="0.2">
      <c r="B59" s="81" t="s">
        <v>40</v>
      </c>
      <c r="C59" s="82" t="s">
        <v>38</v>
      </c>
      <c r="D59" s="82"/>
      <c r="E59" s="82"/>
      <c r="F59" s="82"/>
      <c r="G59" s="82"/>
      <c r="H59" s="82"/>
      <c r="I59" s="82"/>
      <c r="J59" s="82"/>
      <c r="K59" s="82"/>
    </row>
    <row r="60" spans="2:26" x14ac:dyDescent="0.2">
      <c r="B60" s="81"/>
      <c r="C60" s="82"/>
      <c r="D60" s="82"/>
      <c r="E60" s="82"/>
      <c r="F60" s="82"/>
      <c r="G60" s="82"/>
      <c r="H60" s="82"/>
      <c r="I60" s="82"/>
      <c r="J60" s="82"/>
      <c r="K60" s="82"/>
    </row>
    <row r="61" spans="2:26" x14ac:dyDescent="0.2">
      <c r="B61" s="81"/>
      <c r="C61" s="82"/>
      <c r="D61" s="82"/>
      <c r="E61" s="82"/>
      <c r="F61" s="82"/>
      <c r="G61" s="82"/>
      <c r="H61" s="82"/>
      <c r="I61" s="82"/>
      <c r="J61" s="82"/>
      <c r="K61" s="82"/>
    </row>
    <row r="62" spans="2:26" ht="33" customHeight="1" x14ac:dyDescent="0.2">
      <c r="B62" s="81"/>
      <c r="C62" s="82"/>
      <c r="D62" s="82"/>
      <c r="E62" s="82"/>
      <c r="F62" s="82"/>
      <c r="G62" s="82"/>
      <c r="H62" s="82"/>
      <c r="I62" s="82"/>
      <c r="J62" s="82"/>
      <c r="K62" s="82"/>
    </row>
    <row r="63" spans="2:26" ht="177" customHeight="1" x14ac:dyDescent="0.2">
      <c r="B63" s="83" t="s">
        <v>39</v>
      </c>
      <c r="C63" s="83"/>
      <c r="D63" s="83"/>
      <c r="E63" s="83"/>
      <c r="F63" s="83"/>
      <c r="G63" s="83"/>
      <c r="H63" s="83"/>
      <c r="I63" s="83"/>
      <c r="J63" s="83"/>
      <c r="K63" s="83"/>
    </row>
    <row r="73" spans="12:12" x14ac:dyDescent="0.2">
      <c r="L73" s="22"/>
    </row>
  </sheetData>
  <sheetProtection sheet="1" objects="1" scenarios="1"/>
  <mergeCells count="4">
    <mergeCell ref="D1:I1"/>
    <mergeCell ref="B59:B62"/>
    <mergeCell ref="C59:K62"/>
    <mergeCell ref="B63:K63"/>
  </mergeCells>
  <dataValidations count="1">
    <dataValidation type="decimal" operator="greaterThan" allowBlank="1" showErrorMessage="1" errorTitle="Invalid input!" error="Number hast to be &gt; 0!" sqref="C1:C2 C4:I4" xr:uid="{00000000-0002-0000-0000-000000000000}">
      <formula1>0</formula1>
      <formula2>0</formula2>
    </dataValidation>
  </dataValidations>
  <pageMargins left="0.78749999999999998" right="0.78749999999999998" top="1.0249999999999999" bottom="1.0249999999999999" header="0.78749999999999998" footer="0.78749999999999998"/>
  <pageSetup paperSize="9" orientation="portrait" useFirstPageNumber="1" horizontalDpi="300" verticalDpi="300" r:id="rId1"/>
  <headerFooter>
    <oddHeader>&amp;C&amp;A</oddHeader>
    <oddFooter>&amp;CPage &amp;P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45"/>
  <sheetViews>
    <sheetView tabSelected="1" zoomScale="85" zoomScaleNormal="85" workbookViewId="0">
      <selection activeCell="N40" sqref="N40"/>
    </sheetView>
  </sheetViews>
  <sheetFormatPr baseColWidth="10" defaultColWidth="11.5703125" defaultRowHeight="12.75" x14ac:dyDescent="0.2"/>
  <cols>
    <col min="1" max="1" width="5" customWidth="1"/>
    <col min="2" max="2" width="33.7109375" customWidth="1"/>
    <col min="10" max="11" width="9" customWidth="1"/>
  </cols>
  <sheetData>
    <row r="1" spans="2:11" ht="15" x14ac:dyDescent="0.25">
      <c r="B1" t="s">
        <v>15</v>
      </c>
      <c r="C1" s="2">
        <v>1</v>
      </c>
      <c r="D1" s="84" t="s">
        <v>61</v>
      </c>
      <c r="E1" s="84"/>
      <c r="F1" s="84"/>
      <c r="G1" s="84"/>
      <c r="H1" s="84"/>
      <c r="I1" s="84"/>
    </row>
    <row r="2" spans="2:11" x14ac:dyDescent="0.2">
      <c r="B2" s="1" t="s">
        <v>27</v>
      </c>
      <c r="C2" s="2">
        <v>1000</v>
      </c>
    </row>
    <row r="3" spans="2:11" x14ac:dyDescent="0.2">
      <c r="B3" s="1" t="s">
        <v>28</v>
      </c>
      <c r="C3" s="23" t="s">
        <v>0</v>
      </c>
      <c r="D3" s="23" t="s">
        <v>1</v>
      </c>
      <c r="E3" s="23" t="s">
        <v>2</v>
      </c>
      <c r="F3" s="23" t="s">
        <v>3</v>
      </c>
      <c r="G3" s="23" t="s">
        <v>4</v>
      </c>
      <c r="H3" s="23" t="s">
        <v>5</v>
      </c>
      <c r="I3" s="23" t="s">
        <v>6</v>
      </c>
      <c r="J3" s="24"/>
    </row>
    <row r="4" spans="2:11" x14ac:dyDescent="0.2">
      <c r="B4" t="s">
        <v>7</v>
      </c>
      <c r="C4" s="5">
        <v>1</v>
      </c>
      <c r="D4" s="5">
        <v>1</v>
      </c>
      <c r="E4" s="5">
        <v>1</v>
      </c>
      <c r="F4" s="5">
        <v>1</v>
      </c>
      <c r="G4" s="5">
        <v>1</v>
      </c>
      <c r="H4" s="5">
        <v>1</v>
      </c>
      <c r="I4" s="5">
        <v>1</v>
      </c>
      <c r="J4" s="25"/>
    </row>
    <row r="5" spans="2:11" x14ac:dyDescent="0.2">
      <c r="B5" s="1" t="s">
        <v>28</v>
      </c>
      <c r="C5" s="23" t="s">
        <v>0</v>
      </c>
      <c r="D5" s="23" t="s">
        <v>1</v>
      </c>
      <c r="E5" s="23" t="s">
        <v>2</v>
      </c>
      <c r="F5" s="23" t="s">
        <v>3</v>
      </c>
      <c r="G5" s="23" t="s">
        <v>4</v>
      </c>
      <c r="H5" s="23" t="s">
        <v>5</v>
      </c>
      <c r="I5" s="23" t="s">
        <v>6</v>
      </c>
      <c r="J5" s="27" t="s">
        <v>9</v>
      </c>
      <c r="K5" s="27" t="s">
        <v>10</v>
      </c>
    </row>
    <row r="6" spans="2:11" ht="13.5" x14ac:dyDescent="0.25">
      <c r="B6" s="7" t="s">
        <v>30</v>
      </c>
      <c r="C6" s="28">
        <v>111.5</v>
      </c>
      <c r="D6" s="28">
        <v>111.5</v>
      </c>
      <c r="E6" s="28">
        <v>111.5</v>
      </c>
      <c r="F6" s="28">
        <v>111.5</v>
      </c>
      <c r="G6" s="28">
        <v>111.5</v>
      </c>
      <c r="H6" s="28">
        <v>111.5</v>
      </c>
      <c r="I6" s="28">
        <v>111.5</v>
      </c>
      <c r="J6" s="29">
        <f>(10*(LOG10(J8)))+120</f>
        <v>119.95098040014258</v>
      </c>
      <c r="K6" s="29">
        <f>(10*(LOG10(J10)))+120</f>
        <v>118.48504614815087</v>
      </c>
    </row>
    <row r="7" spans="2:11" hidden="1" x14ac:dyDescent="0.2">
      <c r="B7" s="26"/>
      <c r="C7" s="19">
        <f t="shared" ref="C7:I7" si="0">(POWER(10,(C6/10)))*(POWER(10,(-12)))</f>
        <v>0.14125375446227595</v>
      </c>
      <c r="D7" s="19">
        <f t="shared" si="0"/>
        <v>0.14125375446227595</v>
      </c>
      <c r="E7" s="19">
        <f t="shared" si="0"/>
        <v>0.14125375446227595</v>
      </c>
      <c r="F7" s="19">
        <f t="shared" si="0"/>
        <v>0.14125375446227595</v>
      </c>
      <c r="G7" s="19">
        <f t="shared" si="0"/>
        <v>0.14125375446227595</v>
      </c>
      <c r="H7" s="19">
        <f t="shared" si="0"/>
        <v>0.14125375446227595</v>
      </c>
      <c r="I7" s="19">
        <f t="shared" si="0"/>
        <v>0.14125375446227595</v>
      </c>
      <c r="J7" s="20"/>
      <c r="K7" s="20"/>
    </row>
    <row r="8" spans="2:11" hidden="1" x14ac:dyDescent="0.2">
      <c r="B8" s="26"/>
      <c r="C8" s="19">
        <v>-16.100000000000001</v>
      </c>
      <c r="D8" s="19">
        <v>-8.6</v>
      </c>
      <c r="E8" s="19">
        <v>-3.2</v>
      </c>
      <c r="F8" s="19">
        <v>0</v>
      </c>
      <c r="G8" s="19">
        <v>1.2</v>
      </c>
      <c r="H8" s="19">
        <v>1</v>
      </c>
      <c r="I8" s="19">
        <v>-1.1000000000000001</v>
      </c>
      <c r="J8" s="21">
        <f>SUM(C7:I7)</f>
        <v>0.98877628123593164</v>
      </c>
      <c r="K8" s="21"/>
    </row>
    <row r="9" spans="2:11" hidden="1" x14ac:dyDescent="0.2">
      <c r="B9" s="26"/>
      <c r="C9" s="19">
        <f t="shared" ref="C9:I9" si="1">C6+C8</f>
        <v>95.4</v>
      </c>
      <c r="D9" s="19">
        <f t="shared" si="1"/>
        <v>102.9</v>
      </c>
      <c r="E9" s="19">
        <f t="shared" si="1"/>
        <v>108.3</v>
      </c>
      <c r="F9" s="19">
        <f t="shared" si="1"/>
        <v>111.5</v>
      </c>
      <c r="G9" s="19">
        <f t="shared" si="1"/>
        <v>112.7</v>
      </c>
      <c r="H9" s="19">
        <f t="shared" si="1"/>
        <v>112.5</v>
      </c>
      <c r="I9" s="19">
        <f t="shared" si="1"/>
        <v>110.4</v>
      </c>
      <c r="J9" s="21"/>
      <c r="K9" s="21"/>
    </row>
    <row r="10" spans="2:11" hidden="1" x14ac:dyDescent="0.2">
      <c r="B10" s="26"/>
      <c r="C10" s="19">
        <f t="shared" ref="C10:I10" si="2">(POWER(10,(C9/10)))*(POWER(10,(-12)))</f>
        <v>3.4673685045253327E-3</v>
      </c>
      <c r="D10" s="19">
        <f t="shared" si="2"/>
        <v>1.9498445997580546E-2</v>
      </c>
      <c r="E10" s="19">
        <f t="shared" si="2"/>
        <v>6.7608297539198392E-2</v>
      </c>
      <c r="F10" s="19">
        <f t="shared" si="2"/>
        <v>0.14125375446227595</v>
      </c>
      <c r="G10" s="19">
        <f t="shared" si="2"/>
        <v>0.18620871366628719</v>
      </c>
      <c r="H10" s="19">
        <f t="shared" si="2"/>
        <v>0.17782794100389276</v>
      </c>
      <c r="I10" s="19">
        <f t="shared" si="2"/>
        <v>0.10964781961431902</v>
      </c>
      <c r="J10" s="21">
        <f>SUM(C10:I10)</f>
        <v>0.70551234078807923</v>
      </c>
      <c r="K10" s="21"/>
    </row>
    <row r="11" spans="2:11" x14ac:dyDescent="0.2">
      <c r="B11" s="30"/>
      <c r="C11" s="31"/>
      <c r="D11" s="31"/>
      <c r="E11" s="31"/>
      <c r="F11" s="31"/>
      <c r="G11" s="31"/>
      <c r="H11" s="31"/>
      <c r="I11" s="31"/>
      <c r="J11" s="30"/>
      <c r="K11" s="30"/>
    </row>
    <row r="12" spans="2:11" x14ac:dyDescent="0.2">
      <c r="B12" s="7" t="s">
        <v>59</v>
      </c>
      <c r="C12" s="23" t="s">
        <v>0</v>
      </c>
      <c r="D12" s="23" t="s">
        <v>1</v>
      </c>
      <c r="E12" s="23" t="s">
        <v>2</v>
      </c>
      <c r="F12" s="23" t="s">
        <v>3</v>
      </c>
      <c r="G12" s="23" t="s">
        <v>8</v>
      </c>
      <c r="H12" s="23" t="s">
        <v>5</v>
      </c>
      <c r="I12" s="23" t="s">
        <v>6</v>
      </c>
      <c r="J12" s="27" t="s">
        <v>9</v>
      </c>
      <c r="K12" s="27" t="s">
        <v>10</v>
      </c>
    </row>
    <row r="13" spans="2:11" x14ac:dyDescent="0.2">
      <c r="B13" s="32" t="s">
        <v>60</v>
      </c>
      <c r="C13" s="33">
        <f t="shared" ref="C13:I13" si="3">C6+10*LOG10(4/(0.161*$C2/C4))+10*LOG10($C1)</f>
        <v>95.452341152961125</v>
      </c>
      <c r="D13" s="33">
        <f t="shared" si="3"/>
        <v>95.452341152961125</v>
      </c>
      <c r="E13" s="33">
        <f t="shared" si="3"/>
        <v>95.452341152961125</v>
      </c>
      <c r="F13" s="33">
        <f t="shared" si="3"/>
        <v>95.452341152961125</v>
      </c>
      <c r="G13" s="33">
        <f t="shared" si="3"/>
        <v>95.452341152961125</v>
      </c>
      <c r="H13" s="33">
        <f t="shared" si="3"/>
        <v>95.452341152961125</v>
      </c>
      <c r="I13" s="33">
        <f t="shared" si="3"/>
        <v>95.452341152961125</v>
      </c>
      <c r="J13" s="34">
        <f>(10*(LOG10(J15)))+120</f>
        <v>103.90332155310369</v>
      </c>
      <c r="K13" s="34">
        <f>(10*(LOG10(J17)))+120</f>
        <v>102.437387301112</v>
      </c>
    </row>
    <row r="14" spans="2:11" hidden="1" x14ac:dyDescent="0.2">
      <c r="B14" s="35" t="s">
        <v>14</v>
      </c>
      <c r="C14" s="19">
        <f t="shared" ref="C14:I14" si="4">(POWER(10,(C13/10)))*(POWER(10,(-12)))</f>
        <v>3.5094100487521908E-3</v>
      </c>
      <c r="D14" s="19">
        <f t="shared" si="4"/>
        <v>3.5094100487521908E-3</v>
      </c>
      <c r="E14" s="19">
        <f t="shared" si="4"/>
        <v>3.5094100487521908E-3</v>
      </c>
      <c r="F14" s="19">
        <f t="shared" si="4"/>
        <v>3.5094100487521908E-3</v>
      </c>
      <c r="G14" s="19">
        <f t="shared" si="4"/>
        <v>3.5094100487521908E-3</v>
      </c>
      <c r="H14" s="19">
        <f t="shared" si="4"/>
        <v>3.5094100487521908E-3</v>
      </c>
      <c r="I14" s="19">
        <f t="shared" si="4"/>
        <v>3.5094100487521908E-3</v>
      </c>
      <c r="J14" s="20"/>
      <c r="K14" s="20"/>
    </row>
    <row r="15" spans="2:11" hidden="1" x14ac:dyDescent="0.2">
      <c r="B15" s="35" t="s">
        <v>16</v>
      </c>
      <c r="C15" s="19">
        <v>-16.100000000000001</v>
      </c>
      <c r="D15" s="19">
        <v>-8.6</v>
      </c>
      <c r="E15" s="19">
        <v>-3.2</v>
      </c>
      <c r="F15" s="19">
        <v>0</v>
      </c>
      <c r="G15" s="19">
        <v>1.2</v>
      </c>
      <c r="H15" s="19">
        <v>1</v>
      </c>
      <c r="I15" s="19">
        <v>-1.1000000000000001</v>
      </c>
      <c r="J15" s="21">
        <f>SUM(C14:I14)</f>
        <v>2.4565870341265336E-2</v>
      </c>
      <c r="K15" s="21"/>
    </row>
    <row r="16" spans="2:11" hidden="1" x14ac:dyDescent="0.2">
      <c r="B16" s="35" t="s">
        <v>17</v>
      </c>
      <c r="C16" s="19">
        <f t="shared" ref="C16:I16" si="5">C13+C15</f>
        <v>79.352341152961117</v>
      </c>
      <c r="D16" s="19">
        <f t="shared" si="5"/>
        <v>86.852341152961131</v>
      </c>
      <c r="E16" s="19">
        <f t="shared" si="5"/>
        <v>92.252341152961122</v>
      </c>
      <c r="F16" s="19">
        <f t="shared" si="5"/>
        <v>95.452341152961125</v>
      </c>
      <c r="G16" s="19">
        <f t="shared" si="5"/>
        <v>96.652341152961128</v>
      </c>
      <c r="H16" s="19">
        <f t="shared" si="5"/>
        <v>96.452341152961125</v>
      </c>
      <c r="I16" s="19">
        <f t="shared" si="5"/>
        <v>94.352341152961131</v>
      </c>
      <c r="J16" s="21"/>
      <c r="K16" s="21"/>
    </row>
    <row r="17" spans="2:11" hidden="1" x14ac:dyDescent="0.2">
      <c r="B17" s="35" t="s">
        <v>14</v>
      </c>
      <c r="C17" s="19">
        <f t="shared" ref="C17:I17" si="6">(POWER(10,(C16/10)))*(POWER(10,(-12)))</f>
        <v>8.6145801354666201E-5</v>
      </c>
      <c r="D17" s="19">
        <f t="shared" si="6"/>
        <v>4.8443344093367731E-4</v>
      </c>
      <c r="E17" s="19">
        <f t="shared" si="6"/>
        <v>1.6797092556322551E-3</v>
      </c>
      <c r="F17" s="19">
        <f t="shared" si="6"/>
        <v>3.5094100487521908E-3</v>
      </c>
      <c r="G17" s="19">
        <f t="shared" si="6"/>
        <v>4.6263034451251399E-3</v>
      </c>
      <c r="H17" s="19">
        <f t="shared" si="6"/>
        <v>4.4180854907799371E-3</v>
      </c>
      <c r="I17" s="19">
        <f t="shared" si="6"/>
        <v>2.7241694314116475E-3</v>
      </c>
      <c r="J17" s="21">
        <f>SUM(C17:I17)</f>
        <v>1.7528256913989515E-2</v>
      </c>
      <c r="K17" s="21"/>
    </row>
    <row r="38" spans="2:11" ht="10.5" customHeight="1" x14ac:dyDescent="0.2"/>
    <row r="39" spans="2:11" ht="12.75" customHeight="1" x14ac:dyDescent="0.2">
      <c r="B39" s="81" t="s">
        <v>40</v>
      </c>
      <c r="C39" s="82" t="s">
        <v>62</v>
      </c>
      <c r="D39" s="82"/>
      <c r="E39" s="82"/>
      <c r="F39" s="82"/>
      <c r="G39" s="82"/>
      <c r="H39" s="82"/>
      <c r="I39" s="82"/>
      <c r="J39" s="82"/>
      <c r="K39" s="82"/>
    </row>
    <row r="40" spans="2:11" x14ac:dyDescent="0.2">
      <c r="B40" s="81"/>
      <c r="C40" s="82"/>
      <c r="D40" s="82"/>
      <c r="E40" s="82"/>
      <c r="F40" s="82"/>
      <c r="G40" s="82"/>
      <c r="H40" s="82"/>
      <c r="I40" s="82"/>
      <c r="J40" s="82"/>
      <c r="K40" s="82"/>
    </row>
    <row r="41" spans="2:11" x14ac:dyDescent="0.2">
      <c r="B41" s="81"/>
      <c r="C41" s="82"/>
      <c r="D41" s="82"/>
      <c r="E41" s="82"/>
      <c r="F41" s="82"/>
      <c r="G41" s="82"/>
      <c r="H41" s="82"/>
      <c r="I41" s="82"/>
      <c r="J41" s="82"/>
      <c r="K41" s="82"/>
    </row>
    <row r="42" spans="2:11" ht="28.15" customHeight="1" x14ac:dyDescent="0.2">
      <c r="B42" s="81"/>
      <c r="C42" s="82"/>
      <c r="D42" s="82"/>
      <c r="E42" s="82"/>
      <c r="F42" s="82"/>
      <c r="G42" s="82"/>
      <c r="H42" s="82"/>
      <c r="I42" s="82"/>
      <c r="J42" s="82"/>
      <c r="K42" s="82"/>
    </row>
    <row r="43" spans="2:11" ht="39.75" customHeight="1" x14ac:dyDescent="0.2">
      <c r="B43" s="86" t="s">
        <v>63</v>
      </c>
      <c r="C43" s="85"/>
      <c r="D43" s="85"/>
      <c r="E43" s="85"/>
      <c r="F43" s="85"/>
      <c r="G43" s="85"/>
      <c r="H43" s="85"/>
      <c r="I43" s="85"/>
      <c r="J43" s="85"/>
      <c r="K43" s="85"/>
    </row>
    <row r="44" spans="2:11" ht="12.75" customHeight="1" x14ac:dyDescent="0.2"/>
    <row r="45" spans="2:11" ht="12.75" customHeight="1" x14ac:dyDescent="0.2"/>
  </sheetData>
  <mergeCells count="4">
    <mergeCell ref="D1:I1"/>
    <mergeCell ref="B39:B42"/>
    <mergeCell ref="C39:K42"/>
    <mergeCell ref="B43:K43"/>
  </mergeCells>
  <dataValidations count="1">
    <dataValidation type="decimal" operator="greaterThan" allowBlank="1" showErrorMessage="1" errorTitle="Invalid input!" error="Number hast to be &gt; 0!" sqref="C1:C2 C4:I4" xr:uid="{00000000-0002-0000-0100-000000000000}">
      <formula1>0</formula1>
      <formula2>0</formula2>
    </dataValidation>
  </dataValidations>
  <pageMargins left="0.78749999999999998" right="0.78749999999999998" top="1.0249999999999999" bottom="1.0249999999999999" header="0.78749999999999998" footer="0.78749999999999998"/>
  <pageSetup paperSize="9" orientation="portrait" horizontalDpi="300" verticalDpi="300"/>
  <headerFooter>
    <oddHeader>&amp;C&amp;A</oddHeader>
    <oddFooter>&amp;CPage &amp;P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FCE9C-8571-4827-8656-98E60B23730B}">
  <dimension ref="A1:C46"/>
  <sheetViews>
    <sheetView workbookViewId="0">
      <selection activeCell="G15" sqref="G15"/>
    </sheetView>
  </sheetViews>
  <sheetFormatPr baseColWidth="10" defaultColWidth="11.5703125" defaultRowHeight="12.75" x14ac:dyDescent="0.2"/>
  <cols>
    <col min="1" max="1" width="93.140625" customWidth="1"/>
    <col min="2" max="3" width="8.85546875" customWidth="1"/>
  </cols>
  <sheetData>
    <row r="1" spans="1:3" ht="18" customHeight="1" x14ac:dyDescent="0.25">
      <c r="A1" s="36" t="s">
        <v>58</v>
      </c>
    </row>
    <row r="3" spans="1:3" ht="18.75" customHeight="1" x14ac:dyDescent="0.2">
      <c r="A3" s="37" t="s">
        <v>41</v>
      </c>
    </row>
    <row r="4" spans="1:3" ht="68.25" customHeight="1" x14ac:dyDescent="0.2">
      <c r="A4" s="71" t="s">
        <v>42</v>
      </c>
    </row>
    <row r="5" spans="1:3" ht="12.75" customHeight="1" x14ac:dyDescent="0.2">
      <c r="A5" s="71"/>
    </row>
    <row r="6" spans="1:3" ht="61.5" customHeight="1" x14ac:dyDescent="0.2">
      <c r="A6" s="72" t="s">
        <v>43</v>
      </c>
    </row>
    <row r="8" spans="1:3" ht="12.75" customHeight="1" x14ac:dyDescent="0.2">
      <c r="A8" s="73" t="s">
        <v>44</v>
      </c>
    </row>
    <row r="10" spans="1:3" ht="12.75" customHeight="1" x14ac:dyDescent="0.2">
      <c r="A10" s="74" t="s">
        <v>45</v>
      </c>
    </row>
    <row r="12" spans="1:3" ht="12.75" customHeight="1" x14ac:dyDescent="0.2">
      <c r="A12" s="74" t="s">
        <v>46</v>
      </c>
    </row>
    <row r="14" spans="1:3" ht="12.75" customHeight="1" x14ac:dyDescent="0.2">
      <c r="A14" s="74" t="s">
        <v>47</v>
      </c>
      <c r="C14" s="38"/>
    </row>
    <row r="15" spans="1:3" ht="11.25" customHeight="1" x14ac:dyDescent="0.2">
      <c r="A15" s="75"/>
      <c r="C15" s="38"/>
    </row>
    <row r="16" spans="1:3" ht="28.5" customHeight="1" x14ac:dyDescent="0.2">
      <c r="A16" s="76" t="s">
        <v>48</v>
      </c>
      <c r="C16" s="38"/>
    </row>
    <row r="17" spans="1:3" ht="14.25" customHeight="1" x14ac:dyDescent="0.2">
      <c r="A17" s="77"/>
      <c r="C17" s="38"/>
    </row>
    <row r="18" spans="1:3" ht="19.5" x14ac:dyDescent="0.3">
      <c r="A18" s="39" t="s">
        <v>49</v>
      </c>
    </row>
    <row r="19" spans="1:3" x14ac:dyDescent="0.2">
      <c r="A19" s="40"/>
    </row>
    <row r="20" spans="1:3" ht="12.75" customHeight="1" x14ac:dyDescent="0.2">
      <c r="A20" s="78" t="s">
        <v>50</v>
      </c>
    </row>
    <row r="21" spans="1:3" ht="12.75" customHeight="1" x14ac:dyDescent="0.2">
      <c r="A21" s="79"/>
    </row>
    <row r="23" spans="1:3" ht="12.75" customHeight="1" x14ac:dyDescent="0.2">
      <c r="A23" s="74" t="s">
        <v>51</v>
      </c>
    </row>
    <row r="25" spans="1:3" ht="12.75" customHeight="1" x14ac:dyDescent="0.2">
      <c r="A25" s="74" t="s">
        <v>46</v>
      </c>
    </row>
    <row r="27" spans="1:3" ht="12.75" customHeight="1" x14ac:dyDescent="0.2">
      <c r="A27" s="74" t="s">
        <v>47</v>
      </c>
      <c r="C27" s="38"/>
    </row>
    <row r="28" spans="1:3" ht="12.75" customHeight="1" x14ac:dyDescent="0.2">
      <c r="A28" s="75"/>
      <c r="C28" s="38"/>
    </row>
    <row r="29" spans="1:3" ht="12.75" customHeight="1" x14ac:dyDescent="0.25">
      <c r="A29" s="41" t="s">
        <v>52</v>
      </c>
      <c r="C29" s="38"/>
    </row>
    <row r="30" spans="1:3" ht="12.75" customHeight="1" x14ac:dyDescent="0.2">
      <c r="A30" s="75"/>
      <c r="C30" s="38"/>
    </row>
    <row r="31" spans="1:3" ht="25.5" x14ac:dyDescent="0.2">
      <c r="A31" s="76" t="s">
        <v>53</v>
      </c>
    </row>
    <row r="32" spans="1:3" x14ac:dyDescent="0.2">
      <c r="A32" s="77"/>
    </row>
    <row r="33" spans="1:1" x14ac:dyDescent="0.2">
      <c r="A33" s="42" t="s">
        <v>54</v>
      </c>
    </row>
    <row r="35" spans="1:1" ht="25.5" x14ac:dyDescent="0.2">
      <c r="A35" s="43" t="s">
        <v>55</v>
      </c>
    </row>
    <row r="36" spans="1:1" x14ac:dyDescent="0.2">
      <c r="A36" s="44" t="s">
        <v>18</v>
      </c>
    </row>
    <row r="37" spans="1:1" x14ac:dyDescent="0.2">
      <c r="A37" s="44" t="s">
        <v>19</v>
      </c>
    </row>
    <row r="38" spans="1:1" x14ac:dyDescent="0.2">
      <c r="A38" s="44" t="s">
        <v>20</v>
      </c>
    </row>
    <row r="39" spans="1:1" x14ac:dyDescent="0.2">
      <c r="A39" s="44" t="s">
        <v>21</v>
      </c>
    </row>
    <row r="40" spans="1:1" x14ac:dyDescent="0.2">
      <c r="A40" s="45" t="s">
        <v>22</v>
      </c>
    </row>
    <row r="41" spans="1:1" x14ac:dyDescent="0.2">
      <c r="A41" s="46" t="s">
        <v>23</v>
      </c>
    </row>
    <row r="42" spans="1:1" x14ac:dyDescent="0.2">
      <c r="A42" s="45" t="s">
        <v>24</v>
      </c>
    </row>
    <row r="43" spans="1:1" x14ac:dyDescent="0.2">
      <c r="A43" s="45" t="s">
        <v>25</v>
      </c>
    </row>
    <row r="44" spans="1:1" ht="12.75" customHeight="1" x14ac:dyDescent="0.2">
      <c r="A44" s="47"/>
    </row>
    <row r="45" spans="1:1" ht="52.9" customHeight="1" x14ac:dyDescent="0.2">
      <c r="A45" s="48" t="s">
        <v>56</v>
      </c>
    </row>
    <row r="46" spans="1:1" ht="90" x14ac:dyDescent="0.2">
      <c r="A46" s="49" t="s">
        <v>57</v>
      </c>
    </row>
  </sheetData>
  <hyperlinks>
    <hyperlink ref="A41" r:id="rId1" xr:uid="{74FCFDB3-60CA-4E91-8E82-78304A777E13}"/>
  </hyperlinks>
  <pageMargins left="0.7" right="0.7" top="0.78740157499999996" bottom="0.78740157499999996" header="0.3" footer="0.3"/>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1 Background Noise by persons</vt:lpstr>
      <vt:lpstr>2 Background Noise (Machine)</vt:lpstr>
      <vt:lpstr>Manual, Credits, Copyright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ic4whcc5gx@hsrheinmain.onmicrosoft.com</cp:lastModifiedBy>
  <cp:revision>56</cp:revision>
  <dcterms:created xsi:type="dcterms:W3CDTF">2025-10-29T15:22:19Z</dcterms:created>
  <dcterms:modified xsi:type="dcterms:W3CDTF">2026-02-04T13:43:50Z</dcterms:modified>
  <dc:language>de-DE</dc:language>
</cp:coreProperties>
</file>